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hidePivotFieldList="1" defaultThemeVersion="166925"/>
  <mc:AlternateContent xmlns:mc="http://schemas.openxmlformats.org/markup-compatibility/2006">
    <mc:Choice Requires="x15">
      <x15ac:absPath xmlns:x15ac="http://schemas.microsoft.com/office/spreadsheetml/2010/11/ac" url="C:\Users\Mine\Documents\start2impact\"/>
    </mc:Choice>
  </mc:AlternateContent>
  <xr:revisionPtr revIDLastSave="0" documentId="13_ncr:1_{B1466A41-84ED-4EA2-A795-51FAB9A22414}" xr6:coauthVersionLast="45" xr6:coauthVersionMax="45" xr10:uidLastSave="{00000000-0000-0000-0000-000000000000}"/>
  <bookViews>
    <workbookView xWindow="-120" yWindow="-120" windowWidth="29040" windowHeight="15840" xr2:uid="{00000000-000D-0000-FFFF-FFFF00000000}"/>
  </bookViews>
  <sheets>
    <sheet name="Vendite Supermercati Acme 2017 " sheetId="1" r:id="rId1"/>
    <sheet name="Città" sheetId="2" r:id="rId2"/>
    <sheet name="Risposta quesito 18" sheetId="3" r:id="rId3"/>
    <sheet name="Risposta quesito 19" sheetId="5" r:id="rId4"/>
  </sheets>
  <definedNames>
    <definedName name="Z_3A3BF6AB_551E_4B15_943E_43ED11027DD1_.wvu.FilterData" localSheetId="0" hidden="1">'Vendite Supermercati Acme 2017 '!$A$1:$E$28</definedName>
    <definedName name="Z_B05BEDD6_078A_405A_A38A_6ABE4C09CDE0_.wvu.FilterData" localSheetId="0" hidden="1">'Vendite Supermercati Acme 2017 '!$C$1:$C$1000</definedName>
  </definedNames>
  <calcPr calcId="191029"/>
  <customWorkbookViews>
    <customWorkbookView name="Roma" guid="{3A3BF6AB-551E-4B15-943E-43ED11027DD1}" maximized="1" windowWidth="0" windowHeight="0" activeSheetId="0"/>
    <customWorkbookView name="Gennaio" guid="{B05BEDD6-078A-405A-A38A-6ABE4C09CDE0}" maximized="1" windowWidth="0" windowHeight="0" activeSheetId="0"/>
  </customWorkbookViews>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 i="1" l="1"/>
  <c r="K7" i="1"/>
  <c r="K11" i="1"/>
  <c r="K12" i="1"/>
  <c r="K13" i="1"/>
  <c r="K14" i="1"/>
  <c r="K15" i="1"/>
  <c r="K16" i="1"/>
  <c r="G4" i="1" l="1"/>
  <c r="G15" i="1"/>
  <c r="G26" i="1"/>
  <c r="G21" i="1"/>
  <c r="G2" i="1"/>
  <c r="G11" i="1"/>
  <c r="G24" i="1"/>
  <c r="G17" i="1"/>
  <c r="G13" i="1"/>
  <c r="G25" i="1"/>
  <c r="G22" i="1"/>
  <c r="G12" i="1"/>
  <c r="G6" i="1"/>
  <c r="G19" i="1"/>
  <c r="G10" i="1"/>
  <c r="G3" i="1"/>
  <c r="G20" i="1"/>
  <c r="G18" i="1"/>
  <c r="G5" i="1"/>
  <c r="G7" i="1"/>
  <c r="G16" i="1"/>
  <c r="G9" i="1"/>
  <c r="G14" i="1"/>
  <c r="G8" i="1"/>
  <c r="G23" i="1"/>
  <c r="F4" i="1"/>
  <c r="F15" i="1"/>
  <c r="F26" i="1"/>
  <c r="F21" i="1"/>
  <c r="F2" i="1"/>
  <c r="F11" i="1"/>
  <c r="F24" i="1"/>
  <c r="F17" i="1"/>
  <c r="F13" i="1"/>
  <c r="F25" i="1"/>
  <c r="F22" i="1"/>
  <c r="F12" i="1"/>
  <c r="F6" i="1"/>
  <c r="F19" i="1"/>
  <c r="F10" i="1"/>
  <c r="F3" i="1"/>
  <c r="F20" i="1"/>
  <c r="F18" i="1"/>
  <c r="F5" i="1"/>
  <c r="F7" i="1"/>
  <c r="F16" i="1"/>
  <c r="F9" i="1"/>
  <c r="F14" i="1"/>
  <c r="F8" i="1"/>
  <c r="F23" i="1"/>
</calcChain>
</file>

<file path=xl/sharedStrings.xml><?xml version="1.0" encoding="utf-8"?>
<sst xmlns="http://schemas.openxmlformats.org/spreadsheetml/2006/main" count="147" uniqueCount="64">
  <si>
    <t># Scontrino</t>
  </si>
  <si>
    <t>Provincia</t>
  </si>
  <si>
    <t>Mese</t>
  </si>
  <si>
    <t>Importo Scontrino</t>
  </si>
  <si>
    <t>Reparto</t>
  </si>
  <si>
    <t>Città</t>
  </si>
  <si>
    <t>Domanda</t>
  </si>
  <si>
    <t>Risposta</t>
  </si>
  <si>
    <t>Roma</t>
  </si>
  <si>
    <t>gennaio</t>
  </si>
  <si>
    <t>Pasta</t>
  </si>
  <si>
    <t>Come si chiama questo foglio?</t>
  </si>
  <si>
    <t>Bevande</t>
  </si>
  <si>
    <t>Qual è una qualunque colonna non vuota in questo foglio?</t>
  </si>
  <si>
    <t>Qual è una qualunque riga non vuota in questo foglio?</t>
  </si>
  <si>
    <t>febbraio</t>
  </si>
  <si>
    <t>Ortofrutticolo</t>
  </si>
  <si>
    <t>Qual è una qualunque cella non vuota in questo foglio?</t>
  </si>
  <si>
    <t>Rieti</t>
  </si>
  <si>
    <t>Macelleria</t>
  </si>
  <si>
    <t>Qual è il totale degli importi delle vendite per il 2017? (usate una funzione per stabilirlo)</t>
  </si>
  <si>
    <t>marzo</t>
  </si>
  <si>
    <t>Forno</t>
  </si>
  <si>
    <t>Qual è il totale degli importi delle vendite per il mese di giugno? (anche qui usate una funzione)</t>
  </si>
  <si>
    <t>Ordinate le righe in ordine dall’importo più alto al più basso. Qual è la provincia alla riga 15?</t>
  </si>
  <si>
    <t>aprile</t>
  </si>
  <si>
    <t>Usate la formattazione condizionale ed evidenziate tutti i valori maggiori di 100 nella colonna degli importi.</t>
  </si>
  <si>
    <t>Quanti sono i valori evidenziati?</t>
  </si>
  <si>
    <t>Quante vendite sono state fatte a Latina? (numero delle vendite) (usate una funzione)</t>
  </si>
  <si>
    <t>Quante vendite sono state fatte a Roma ad aprile? (numero delle vendite) (usate una formula simile ma un po’ più complessa)</t>
  </si>
  <si>
    <t>Quanta pasta (somma dell'importo) è stata venduta a gennaio?</t>
  </si>
  <si>
    <t>Qual è l'importo medio di uno scontrino? (usate una funzione per calcolarlo)</t>
  </si>
  <si>
    <t>maggio</t>
  </si>
  <si>
    <t>Qual è l'importo medio di uno scontrino se consideriamo soltanto gli scontrini maggiori di €20? (potete arrotondare il risultato a due cifre decimali)</t>
  </si>
  <si>
    <t>Qual è l'importo medio di uno scontrino se consideriamo soltanto gli scontrini minori di €106? (potete arrotondare il risultato a due cifre decimali)</t>
  </si>
  <si>
    <t>giugno</t>
  </si>
  <si>
    <t>Frigo</t>
  </si>
  <si>
    <t>Come vedrete, la colonna Città è vuota. Abbiamo però aggiunto i dati relativi alle città nel secondo foglio. Usate una funzione per popolare la colonna Città con i dati provenienti dal secondo foglio.</t>
  </si>
  <si>
    <t>Latina</t>
  </si>
  <si>
    <t>Aggiungete una colonna a destra di Città e chiamatela Importo. Aggiungete poi una funzione che ci dia un risultato per ogni riga così che ogni importo maggiore di €63,91 ci restituisca il valore “Alto”, e ciascun importo minore di questa cifra ci restituisca il valore “Basso”.</t>
  </si>
  <si>
    <t>Create una Tabella Pivot ed aggiungetela in un terzo foglio. Aggiungete i mesi nelle righe, i reparti nelle colonne e l’importo scontrino nei valori. Qual è il reparto che ha avuto più vendite? (lasciate la tabella qui così saremo in grado di vederla)</t>
  </si>
  <si>
    <t>luglio</t>
  </si>
  <si>
    <t>Inserite un grafico (quello che ritenete più adatto) per visualizzare le vendite su base mensile (lasciatelo in uno dei fogli così potremo vederlo)</t>
  </si>
  <si>
    <t>Viterbo</t>
  </si>
  <si>
    <t>agosto</t>
  </si>
  <si>
    <t>Cereali</t>
  </si>
  <si>
    <t>Guardando il grafico, sapete dire durante quale mese ci sono state più vendite?</t>
  </si>
  <si>
    <t>settembre</t>
  </si>
  <si>
    <t>Frosinone</t>
  </si>
  <si>
    <t>novembre</t>
  </si>
  <si>
    <t>dicembre</t>
  </si>
  <si>
    <t>Gaeta</t>
  </si>
  <si>
    <t>Tarquinia</t>
  </si>
  <si>
    <t xml:space="preserve">Vendite Supermercati Acme 2017 </t>
  </si>
  <si>
    <t>A7</t>
  </si>
  <si>
    <t>E</t>
  </si>
  <si>
    <t>Importo</t>
  </si>
  <si>
    <t>Etichette di riga</t>
  </si>
  <si>
    <t>Totale complessivo</t>
  </si>
  <si>
    <t>Etichette di colonna</t>
  </si>
  <si>
    <t>Somma di Importo Scontrino</t>
  </si>
  <si>
    <t>Aprile</t>
  </si>
  <si>
    <t>Perché ho scelto la Super Guida Excel?</t>
  </si>
  <si>
    <t>Ho scelto d'intraprendere questo corso perché Excel è un programma che a livello scolastico viene un po' dato per scontato e quindi non approfondito oppure ignorato completamente, e ho quindi deciso di approfittare del corso per colmare almeno in parte questa mia mancanza. Terminato questo corso procederò con quello di "Finanza personale" per capire come utilizzare al meglio questo strumento per gestire le mia spese.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</si>
</sst>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 #,##0.00"/>
    <numFmt numFmtId="165" formatCode="#,##0.00\ &quot;€&quot;"/>
  </numFmts>
  <fonts count="6" x14ac:knownFonts="1">
    <font>
      <sz val="10"/>
      <color rgb="FF000000"/>
      <name val="Arial"/>
    </font>
    <font>
      <b/>
      <sz val="10"/>
      <name val="Arial"/>
    </font>
    <font>
      <sz val="10"/>
      <name val="Arial"/>
    </font>
    <font>
      <sz val="10"/>
      <name val="Arial"/>
      <family val="2"/>
    </font>
    <font>
      <sz val="10"/>
      <color rgb="FF000000"/>
      <name val="Arial"/>
      <family val="2"/>
    </font>
    <font>
      <b/>
      <sz val="10"/>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FFFF00"/>
        <bgColor indexed="64"/>
      </patternFill>
    </fill>
  </fills>
  <borders count="1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theme="2" tint="-9.9978637043366805E-2"/>
      </bottom>
      <diagonal/>
    </border>
    <border>
      <left style="thin">
        <color indexed="64"/>
      </left>
      <right style="thin">
        <color indexed="64"/>
      </right>
      <top style="thin">
        <color theme="2" tint="-9.9978637043366805E-2"/>
      </top>
      <bottom style="thin">
        <color theme="2" tint="-9.9978637043366805E-2"/>
      </bottom>
      <diagonal/>
    </border>
    <border>
      <left style="thin">
        <color indexed="64"/>
      </left>
      <right style="thin">
        <color indexed="64"/>
      </right>
      <top style="thin">
        <color theme="2" tint="-9.9978637043366805E-2"/>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applyFont="1" applyAlignment="1"/>
    <xf numFmtId="0" fontId="1" fillId="0" borderId="0" xfId="0" applyFont="1" applyAlignment="1"/>
    <xf numFmtId="0" fontId="2" fillId="0" borderId="0" xfId="0" applyFont="1" applyAlignment="1"/>
    <xf numFmtId="9" fontId="2" fillId="0" borderId="0" xfId="0" applyNumberFormat="1" applyFont="1" applyAlignment="1"/>
    <xf numFmtId="0" fontId="0" fillId="0" borderId="0" xfId="0" applyFont="1" applyAlignment="1">
      <alignment horizontal="left"/>
    </xf>
    <xf numFmtId="0" fontId="0" fillId="0" borderId="0" xfId="0" pivotButton="1" applyFont="1" applyAlignment="1"/>
    <xf numFmtId="0" fontId="0" fillId="0" borderId="0" xfId="0" applyNumberFormat="1" applyFont="1" applyAlignment="1"/>
    <xf numFmtId="0" fontId="0" fillId="3" borderId="0" xfId="0" applyFont="1" applyFill="1" applyAlignment="1"/>
    <xf numFmtId="0" fontId="0" fillId="3" borderId="0" xfId="0" applyNumberFormat="1" applyFont="1" applyFill="1" applyAlignment="1"/>
    <xf numFmtId="0" fontId="1" fillId="0" borderId="0" xfId="0" applyFont="1" applyAlignment="1">
      <alignment vertical="center" wrapText="1"/>
    </xf>
    <xf numFmtId="0" fontId="2" fillId="0" borderId="0" xfId="0" applyFont="1" applyAlignment="1">
      <alignment vertical="center" wrapText="1"/>
    </xf>
    <xf numFmtId="0" fontId="0" fillId="0" borderId="0" xfId="0" applyFont="1" applyAlignment="1">
      <alignment vertical="center" wrapText="1"/>
    </xf>
    <xf numFmtId="164" fontId="2" fillId="0" borderId="0" xfId="0" applyNumberFormat="1" applyFont="1" applyAlignment="1">
      <alignment vertical="center" wrapText="1"/>
    </xf>
    <xf numFmtId="9" fontId="2" fillId="0" borderId="0" xfId="0" applyNumberFormat="1" applyFont="1" applyAlignment="1">
      <alignment vertical="center" wrapText="1"/>
    </xf>
    <xf numFmtId="14" fontId="2" fillId="0" borderId="0" xfId="0" applyNumberFormat="1" applyFont="1" applyAlignment="1">
      <alignment vertical="center" wrapText="1"/>
    </xf>
    <xf numFmtId="0" fontId="1" fillId="0" borderId="0" xfId="0" applyFont="1" applyAlignment="1">
      <alignment horizontal="center" vertical="center" wrapText="1"/>
    </xf>
    <xf numFmtId="0" fontId="0"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left" vertical="center" wrapText="1" indent="1"/>
    </xf>
    <xf numFmtId="0" fontId="2" fillId="0" borderId="7"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11" xfId="0" applyFont="1" applyBorder="1" applyAlignment="1">
      <alignment horizontal="left" vertical="center" wrapText="1" indent="1"/>
    </xf>
    <xf numFmtId="165" fontId="2" fillId="0" borderId="11" xfId="0" applyNumberFormat="1" applyFont="1" applyBorder="1" applyAlignment="1">
      <alignment horizontal="left" vertical="center" wrapText="1" indent="1"/>
    </xf>
    <xf numFmtId="165" fontId="0" fillId="0" borderId="11" xfId="0" applyNumberFormat="1" applyFont="1" applyBorder="1" applyAlignment="1">
      <alignment horizontal="left" vertical="center" wrapText="1" indent="1"/>
    </xf>
    <xf numFmtId="164" fontId="3" fillId="0" borderId="11" xfId="0" applyNumberFormat="1" applyFont="1" applyBorder="1" applyAlignment="1">
      <alignment horizontal="left" vertical="center" wrapText="1" indent="1"/>
    </xf>
    <xf numFmtId="0" fontId="4" fillId="2" borderId="11" xfId="0" applyFont="1" applyFill="1" applyBorder="1" applyAlignment="1">
      <alignment horizontal="left" vertical="center" wrapText="1" indent="1"/>
    </xf>
    <xf numFmtId="49" fontId="0" fillId="2" borderId="11" xfId="0" applyNumberFormat="1" applyFont="1" applyFill="1" applyBorder="1" applyAlignment="1">
      <alignment horizontal="left" vertical="center" wrapText="1" indent="1"/>
    </xf>
    <xf numFmtId="0" fontId="4" fillId="0" borderId="11" xfId="0" applyFont="1" applyBorder="1" applyAlignment="1">
      <alignment horizontal="left" vertical="center" wrapText="1" indent="1"/>
    </xf>
    <xf numFmtId="0" fontId="0" fillId="0" borderId="12" xfId="0" applyFont="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2" xfId="0" applyFont="1" applyFill="1" applyBorder="1" applyAlignment="1">
      <alignment horizontal="left" vertical="center" wrapText="1" indent="1"/>
    </xf>
    <xf numFmtId="0" fontId="5" fillId="3" borderId="9" xfId="0" applyFont="1" applyFill="1" applyBorder="1" applyAlignment="1">
      <alignment horizontal="left" vertical="center" wrapText="1" indent="1"/>
    </xf>
    <xf numFmtId="0" fontId="5" fillId="3" borderId="16"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15"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13" xfId="0" applyFont="1" applyBorder="1" applyAlignment="1">
      <alignment horizontal="left" vertical="center" wrapText="1" indent="1"/>
    </xf>
  </cellXfs>
  <cellStyles count="1">
    <cellStyle name="Normale" xfId="0" builtinId="0"/>
  </cellStyles>
  <dxfs count="14">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alignment vertical="center" textRotation="0" wrapText="1" indent="0" justifyLastLine="0" shrinkToFit="0" readingOrder="0"/>
    </dxf>
    <dxf>
      <numFmt numFmtId="0" formatCode="General"/>
      <alignment vertical="center" textRotation="0" wrapText="1" indent="0" justifyLastLine="0" shrinkToFit="0" readingOrder="0"/>
    </dxf>
    <dxf>
      <numFmt numFmtId="0" formatCode="General"/>
      <alignmen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2]\ #,##0.00"/>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9" formatCode="dd/mm/yyyy"/>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ill>
        <patternFill>
          <bgColor rgb="FFFFFF00"/>
        </patternFill>
      </fill>
    </dxf>
    <dxf>
      <fill>
        <patternFill>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US"/>
              <a:t>Vendite su base mensile</a:t>
            </a:r>
          </a:p>
          <a:p>
            <a:pPr>
              <a:defRPr/>
            </a:pPr>
            <a:endParaRPr lang="en-US"/>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it-IT"/>
        </a:p>
      </c:txPr>
    </c:title>
    <c:autoTitleDeleted val="0"/>
    <c:pivotFmts>
      <c:pivotFmt>
        <c:idx val="0"/>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Totale</c:v>
          </c:tx>
          <c:spPr>
            <a:solidFill>
              <a:schemeClr val="accent1">
                <a:alpha val="70000"/>
              </a:schemeClr>
            </a:solidFill>
            <a:ln>
              <a:noFill/>
            </a:ln>
            <a:effectLst/>
          </c:spPr>
          <c:invertIfNegative val="0"/>
          <c:cat>
            <c:strRef>
              <c:extLst>
                <c:ext xmlns:c16="http://schemas.microsoft.com/office/drawing/2014/chart" uri="{F5D05F6E-A05E-4728-AFD3-386EB277150F}">
                  <c16:filteredLitCache>
                    <c:strCache>
                      <c:ptCount val="1"/>
                      <c:pt idx="11">
                        <c:v>(vuoto)</c:v>
                      </c:pt>
                    </c:strCache>
                  </c16:filteredLitCache>
                </c:ext>
              </c:extLst>
              <c:f/>
              <c:strCache>
                <c:ptCount val="11"/>
                <c:pt idx="0">
                  <c:v>gennaio</c:v>
                </c:pt>
                <c:pt idx="1">
                  <c:v>febbraio</c:v>
                </c:pt>
                <c:pt idx="2">
                  <c:v>marzo</c:v>
                </c:pt>
                <c:pt idx="3">
                  <c:v>aprile</c:v>
                </c:pt>
                <c:pt idx="4">
                  <c:v>maggio</c:v>
                </c:pt>
                <c:pt idx="5">
                  <c:v>giugno</c:v>
                </c:pt>
                <c:pt idx="6">
                  <c:v>luglio</c:v>
                </c:pt>
                <c:pt idx="7">
                  <c:v>agosto</c:v>
                </c:pt>
                <c:pt idx="8">
                  <c:v>settembre</c:v>
                </c:pt>
                <c:pt idx="9">
                  <c:v>novembre</c:v>
                </c:pt>
                <c:pt idx="10">
                  <c:v>dicembre</c:v>
                </c:pt>
              </c:strCache>
            </c:strRef>
          </c:cat>
          <c:val>
            <c:numRef>
              <c:extLst>
                <c:ext xmlns:c16="http://schemas.microsoft.com/office/drawing/2014/chart" uri="{F5D05F6E-A05E-4728-AFD3-386EB277150F}">
                  <c16:filteredLitCache>
                    <c:numCache>
                      <c:formatCode>General</c:formatCode>
                      <c:ptCount val="1"/>
                      <c:pt idx="11">
                        <c:v>0</c:v>
                      </c:pt>
                    </c:numCache>
                  </c16:filteredLitCache>
                </c:ext>
              </c:extLst>
              <c:f/>
              <c:numCache>
                <c:formatCode>General</c:formatCode>
                <c:ptCount val="11"/>
                <c:pt idx="0">
                  <c:v>288.89</c:v>
                </c:pt>
                <c:pt idx="1">
                  <c:v>84.62</c:v>
                </c:pt>
                <c:pt idx="2">
                  <c:v>41.41</c:v>
                </c:pt>
                <c:pt idx="3">
                  <c:v>327.25</c:v>
                </c:pt>
                <c:pt idx="4">
                  <c:v>163.43</c:v>
                </c:pt>
                <c:pt idx="5">
                  <c:v>179.77</c:v>
                </c:pt>
                <c:pt idx="6">
                  <c:v>35.71</c:v>
                </c:pt>
                <c:pt idx="7">
                  <c:v>168.2</c:v>
                </c:pt>
                <c:pt idx="8">
                  <c:v>102.28</c:v>
                </c:pt>
                <c:pt idx="9">
                  <c:v>66.98</c:v>
                </c:pt>
                <c:pt idx="10">
                  <c:v>139.11000000000001</c:v>
                </c:pt>
              </c:numCache>
            </c:numRef>
          </c:val>
          <c:extLst>
            <c:ext xmlns:c16="http://schemas.microsoft.com/office/drawing/2014/chart" uri="{C3380CC4-5D6E-409C-BE32-E72D297353CC}">
              <c16:uniqueId val="{00000002-A9F0-42C9-9F9C-61041EE10088}"/>
            </c:ext>
          </c:extLst>
        </c:ser>
        <c:dLbls>
          <c:showLegendKey val="0"/>
          <c:showVal val="0"/>
          <c:showCatName val="0"/>
          <c:showSerName val="0"/>
          <c:showPercent val="0"/>
          <c:showBubbleSize val="0"/>
        </c:dLbls>
        <c:gapWidth val="80"/>
        <c:overlap val="25"/>
        <c:axId val="454608688"/>
        <c:axId val="454611968"/>
      </c:barChart>
      <c:catAx>
        <c:axId val="454608688"/>
        <c:scaling>
          <c:orientation val="minMax"/>
        </c:scaling>
        <c:delete val="0"/>
        <c:axPos val="b"/>
        <c:numFmt formatCode="General" sourceLinked="1"/>
        <c:majorTickMark val="none"/>
        <c:minorTickMark val="none"/>
        <c:tickLblPos val="nextTo"/>
        <c:spPr>
          <a:noFill/>
          <a:ln w="15875" cap="flat" cmpd="sng" algn="ctr">
            <a:no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it-IT"/>
          </a:p>
        </c:txPr>
        <c:crossAx val="454611968"/>
        <c:crosses val="autoZero"/>
        <c:auto val="1"/>
        <c:lblAlgn val="ctr"/>
        <c:lblOffset val="100"/>
        <c:noMultiLvlLbl val="0"/>
      </c:catAx>
      <c:valAx>
        <c:axId val="454611968"/>
        <c:scaling>
          <c:orientation val="minMax"/>
        </c:scaling>
        <c:delete val="0"/>
        <c:axPos val="l"/>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it-IT"/>
          </a:p>
        </c:txPr>
        <c:crossAx val="454608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zero"/>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790574</xdr:colOff>
      <xdr:row>2</xdr:row>
      <xdr:rowOff>123825</xdr:rowOff>
    </xdr:from>
    <xdr:to>
      <xdr:col>9</xdr:col>
      <xdr:colOff>352424</xdr:colOff>
      <xdr:row>28</xdr:row>
      <xdr:rowOff>85725</xdr:rowOff>
    </xdr:to>
    <xdr:graphicFrame macro="">
      <xdr:nvGraphicFramePr>
        <xdr:cNvPr id="2" name="Grafico 1">
          <a:extLst>
            <a:ext uri="{FF2B5EF4-FFF2-40B4-BE49-F238E27FC236}">
              <a16:creationId xmlns:a16="http://schemas.microsoft.com/office/drawing/2014/main" id="{6288A78F-16A9-41E3-A8D2-31AF0D64E69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ne" refreshedDate="44187.725115046298" createdVersion="6" refreshedVersion="6" minRefreshableVersion="3" recordCount="25" xr:uid="{C8A2A68D-330F-4D4F-8B25-6E2049236357}">
  <cacheSource type="worksheet">
    <worksheetSource name="Tabella2"/>
  </cacheSource>
  <cacheFields count="7">
    <cacheField name="# Scontrino" numFmtId="0">
      <sharedItems containsSemiMixedTypes="0" containsString="0" containsNumber="1" containsInteger="1" minValue="1" maxValue="25"/>
    </cacheField>
    <cacheField name="Provincia" numFmtId="0">
      <sharedItems/>
    </cacheField>
    <cacheField name="Mese" numFmtId="0">
      <sharedItems count="11">
        <s v="gennaio"/>
        <s v="maggio"/>
        <s v="dicembre"/>
        <s v="agosto"/>
        <s v="aprile"/>
        <s v="settembre"/>
        <s v="giugno"/>
        <s v="novembre"/>
        <s v="febbraio"/>
        <s v="luglio"/>
        <s v="marzo"/>
      </sharedItems>
    </cacheField>
    <cacheField name="Importo Scontrino" numFmtId="164">
      <sharedItems containsSemiMixedTypes="0" containsString="0" containsNumber="1" minValue="2.64" maxValue="140.69999999999999"/>
    </cacheField>
    <cacheField name="Reparto" numFmtId="0">
      <sharedItems count="7">
        <s v="Pasta"/>
        <s v="Cereali"/>
        <s v="Frigo"/>
        <s v="Bevande"/>
        <s v="Ortofrutticolo"/>
        <s v="Macelleria"/>
        <s v="Forno"/>
      </sharedItems>
    </cacheField>
    <cacheField name="Città" numFmtId="0">
      <sharedItems/>
    </cacheField>
    <cacheField name="Import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
  <r>
    <n v="3"/>
    <s v="Roma"/>
    <x v="0"/>
    <n v="140.69999999999999"/>
    <x v="0"/>
    <s v="Roma"/>
    <s v="Alto"/>
  </r>
  <r>
    <n v="14"/>
    <s v="Roma"/>
    <x v="1"/>
    <n v="140.12"/>
    <x v="0"/>
    <s v="Roma"/>
    <s v="Alto"/>
  </r>
  <r>
    <n v="25"/>
    <s v="Frosinone"/>
    <x v="2"/>
    <n v="139.11000000000001"/>
    <x v="1"/>
    <s v="Frosinone"/>
    <s v="Alto"/>
  </r>
  <r>
    <n v="20"/>
    <s v="Viterbo"/>
    <x v="3"/>
    <n v="113.1"/>
    <x v="1"/>
    <s v="Viterbo"/>
    <s v="Alto"/>
  </r>
  <r>
    <n v="1"/>
    <s v="Roma"/>
    <x v="0"/>
    <n v="110.15"/>
    <x v="0"/>
    <s v="Roma"/>
    <s v="Alto"/>
  </r>
  <r>
    <n v="10"/>
    <s v="Roma"/>
    <x v="4"/>
    <n v="108"/>
    <x v="0"/>
    <s v="Roma"/>
    <s v="Alto"/>
  </r>
  <r>
    <n v="23"/>
    <s v="Frosinone"/>
    <x v="5"/>
    <n v="99.64"/>
    <x v="1"/>
    <s v="Frosinone"/>
    <s v="Alto"/>
  </r>
  <r>
    <n v="16"/>
    <s v="Roma"/>
    <x v="6"/>
    <n v="92.48"/>
    <x v="2"/>
    <s v="Roma"/>
    <s v="Alto"/>
  </r>
  <r>
    <n v="12"/>
    <s v="Roma"/>
    <x v="4"/>
    <n v="92.42"/>
    <x v="3"/>
    <s v="Roma"/>
    <s v="Alto"/>
  </r>
  <r>
    <n v="24"/>
    <s v="Roma"/>
    <x v="7"/>
    <n v="66.98"/>
    <x v="4"/>
    <s v="Roma"/>
    <s v="Alto"/>
  </r>
  <r>
    <n v="21"/>
    <s v="Roma"/>
    <x v="3"/>
    <n v="55.1"/>
    <x v="5"/>
    <s v="Roma"/>
    <s v="Basso"/>
  </r>
  <r>
    <n v="11"/>
    <s v="Roma"/>
    <x v="4"/>
    <n v="53.1"/>
    <x v="6"/>
    <s v="Roma"/>
    <s v="Basso"/>
  </r>
  <r>
    <n v="5"/>
    <s v="Rieti"/>
    <x v="8"/>
    <n v="52.47"/>
    <x v="5"/>
    <s v="Rieti"/>
    <s v="Basso"/>
  </r>
  <r>
    <n v="18"/>
    <s v="Latina"/>
    <x v="6"/>
    <n v="52.16"/>
    <x v="0"/>
    <s v="Latina"/>
    <s v="Basso"/>
  </r>
  <r>
    <n v="9"/>
    <s v="Roma"/>
    <x v="4"/>
    <n v="47.7"/>
    <x v="4"/>
    <s v="Roma"/>
    <s v="Basso"/>
  </r>
  <r>
    <n v="2"/>
    <s v="Roma"/>
    <x v="0"/>
    <n v="38.04"/>
    <x v="3"/>
    <s v="Roma"/>
    <s v="Basso"/>
  </r>
  <r>
    <n v="19"/>
    <s v="Roma"/>
    <x v="9"/>
    <n v="35.71"/>
    <x v="6"/>
    <s v="Roma"/>
    <s v="Basso"/>
  </r>
  <r>
    <n v="17"/>
    <s v="Latina"/>
    <x v="6"/>
    <n v="35.130000000000003"/>
    <x v="3"/>
    <s v="Latina"/>
    <s v="Basso"/>
  </r>
  <r>
    <n v="4"/>
    <s v="Roma"/>
    <x v="8"/>
    <n v="32.15"/>
    <x v="4"/>
    <s v="Roma"/>
    <s v="Basso"/>
  </r>
  <r>
    <n v="6"/>
    <s v="Roma"/>
    <x v="10"/>
    <n v="31.11"/>
    <x v="6"/>
    <s v="Roma"/>
    <s v="Basso"/>
  </r>
  <r>
    <n v="15"/>
    <s v="Roma"/>
    <x v="1"/>
    <n v="23.31"/>
    <x v="3"/>
    <s v="Roma"/>
    <s v="Basso"/>
  </r>
  <r>
    <n v="8"/>
    <s v="Roma"/>
    <x v="4"/>
    <n v="14.03"/>
    <x v="5"/>
    <s v="Roma"/>
    <s v="Basso"/>
  </r>
  <r>
    <n v="13"/>
    <s v="Roma"/>
    <x v="4"/>
    <n v="12"/>
    <x v="5"/>
    <s v="Roma"/>
    <s v="Basso"/>
  </r>
  <r>
    <n v="7"/>
    <s v="Roma"/>
    <x v="10"/>
    <n v="10.3"/>
    <x v="5"/>
    <s v="Roma"/>
    <s v="Basso"/>
  </r>
  <r>
    <n v="22"/>
    <s v="Roma"/>
    <x v="5"/>
    <n v="2.64"/>
    <x v="6"/>
    <s v="Roma"/>
    <s v="Bass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75A60BA-29B5-4CF9-8225-C99F26B69099}" name="Tabella pivot1" cacheId="0"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A3:I16" firstHeaderRow="1" firstDataRow="2" firstDataCol="1"/>
  <pivotFields count="7">
    <pivotField showAll="0"/>
    <pivotField showAll="0"/>
    <pivotField axis="axisRow" showAll="0">
      <items count="12">
        <item x="0"/>
        <item x="8"/>
        <item x="10"/>
        <item x="4"/>
        <item x="1"/>
        <item x="6"/>
        <item x="9"/>
        <item x="3"/>
        <item x="5"/>
        <item x="7"/>
        <item x="2"/>
        <item t="default"/>
      </items>
    </pivotField>
    <pivotField dataField="1" numFmtId="164" showAll="0"/>
    <pivotField axis="axisCol" showAll="0">
      <items count="8">
        <item x="3"/>
        <item x="1"/>
        <item x="6"/>
        <item x="2"/>
        <item x="5"/>
        <item x="4"/>
        <item x="0"/>
        <item t="default"/>
      </items>
    </pivotField>
    <pivotField showAll="0"/>
    <pivotField showAll="0"/>
  </pivotFields>
  <rowFields count="1">
    <field x="2"/>
  </rowFields>
  <rowItems count="12">
    <i>
      <x/>
    </i>
    <i>
      <x v="1"/>
    </i>
    <i>
      <x v="2"/>
    </i>
    <i>
      <x v="3"/>
    </i>
    <i>
      <x v="4"/>
    </i>
    <i>
      <x v="5"/>
    </i>
    <i>
      <x v="6"/>
    </i>
    <i>
      <x v="7"/>
    </i>
    <i>
      <x v="8"/>
    </i>
    <i>
      <x v="9"/>
    </i>
    <i>
      <x v="10"/>
    </i>
    <i t="grand">
      <x/>
    </i>
  </rowItems>
  <colFields count="1">
    <field x="4"/>
  </colFields>
  <colItems count="8">
    <i>
      <x/>
    </i>
    <i>
      <x v="1"/>
    </i>
    <i>
      <x v="2"/>
    </i>
    <i>
      <x v="3"/>
    </i>
    <i>
      <x v="4"/>
    </i>
    <i>
      <x v="5"/>
    </i>
    <i>
      <x v="6"/>
    </i>
    <i t="grand">
      <x/>
    </i>
  </colItems>
  <dataFields count="1">
    <dataField name="Somma di Importo Scontrino" fld="3" baseField="0" baseItem="0"/>
  </dataFields>
  <formats count="3">
    <format dxfId="13">
      <pivotArea field="4" grandRow="1" outline="0" collapsedLevelsAreSubtotals="1" axis="axisCol" fieldPosition="0">
        <references count="1">
          <reference field="4" count="1" selected="0">
            <x v="1"/>
          </reference>
        </references>
      </pivotArea>
    </format>
    <format dxfId="12">
      <pivotArea outline="0" collapsedLevelsAreSubtotals="1" fieldPosition="0">
        <references count="1">
          <reference field="4" count="1" selected="0">
            <x v="1"/>
          </reference>
        </references>
      </pivotArea>
    </format>
    <format dxfId="11">
      <pivotArea dataOnly="0" labelOnly="1" fieldPosition="0">
        <references count="1">
          <reference field="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E4552B-9484-47FB-9A5B-F17449305192}" name="Tabella2" displayName="Tabella2" ref="A1:G26" totalsRowShown="0" headerRowDxfId="2" dataDxfId="3">
  <autoFilter ref="A1:G26" xr:uid="{B00E9113-3351-4D7F-AFE1-E6CEE55E4CA4}"/>
  <sortState xmlns:xlrd2="http://schemas.microsoft.com/office/spreadsheetml/2017/richdata2" ref="A2:G26">
    <sortCondition ref="A1:A26"/>
  </sortState>
  <tableColumns count="7">
    <tableColumn id="1" xr3:uid="{AC5D3EAF-2D6E-4C4A-B8F3-F7600D27EEE4}" name="# Scontrino" dataDxfId="10"/>
    <tableColumn id="2" xr3:uid="{7396098C-A645-47F0-B8F3-453EFB6FCB5A}" name="Provincia" dataDxfId="9"/>
    <tableColumn id="3" xr3:uid="{C690CCDB-7230-422D-98AE-73CA40746A40}" name="Mese" dataDxfId="8"/>
    <tableColumn id="4" xr3:uid="{4ABC203A-D751-4364-B23B-CB518395FB4C}" name="Importo Scontrino" dataDxfId="7"/>
    <tableColumn id="5" xr3:uid="{34CE5DD4-98CE-4686-9B0B-1C47E2C3046E}" name="Reparto" dataDxfId="6"/>
    <tableColumn id="6" xr3:uid="{D2A44718-E31A-43B4-8340-77949BF9D300}" name="Città" dataDxfId="5">
      <calculatedColumnFormula>VLOOKUP(B2,Città!$A$1:$B$6,1,FALSE)</calculatedColumnFormula>
    </tableColumn>
    <tableColumn id="8" xr3:uid="{B3A343AD-50C5-4898-AD4F-9105312AB16D}" name="Importo" dataDxfId="4">
      <calculatedColumnFormula>IF(D2&gt;63.91, "Alto","Basso")</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E26"/>
  <sheetViews>
    <sheetView tabSelected="1" topLeftCell="B1" zoomScale="115" zoomScaleNormal="115" workbookViewId="0">
      <selection activeCell="J18" sqref="J18"/>
    </sheetView>
  </sheetViews>
  <sheetFormatPr defaultColWidth="14.42578125" defaultRowHeight="20.100000000000001" customHeight="1" x14ac:dyDescent="0.2"/>
  <cols>
    <col min="1" max="1" width="16" style="11" customWidth="1"/>
    <col min="2" max="2" width="11.7109375" style="11" customWidth="1"/>
    <col min="3" max="3" width="10.140625" style="11" customWidth="1"/>
    <col min="4" max="4" width="19.28515625" style="11" customWidth="1"/>
    <col min="5" max="6" width="12.7109375" style="11" customWidth="1"/>
    <col min="7" max="7" width="13.28515625" style="11" customWidth="1"/>
    <col min="8" max="8" width="5.140625" style="11" customWidth="1"/>
    <col min="9" max="9" width="5.5703125" style="16" customWidth="1"/>
    <col min="10" max="10" width="167.42578125" style="11" customWidth="1"/>
    <col min="11" max="11" width="32.85546875" style="11" customWidth="1"/>
    <col min="12" max="16384" width="14.42578125" style="11"/>
  </cols>
  <sheetData>
    <row r="1" spans="1:31" ht="20.100000000000001" customHeight="1" x14ac:dyDescent="0.2">
      <c r="A1" s="15" t="s">
        <v>0</v>
      </c>
      <c r="B1" s="15" t="s">
        <v>1</v>
      </c>
      <c r="C1" s="15" t="s">
        <v>2</v>
      </c>
      <c r="D1" s="15" t="s">
        <v>3</v>
      </c>
      <c r="E1" s="15" t="s">
        <v>4</v>
      </c>
      <c r="F1" s="15" t="s">
        <v>5</v>
      </c>
      <c r="G1" s="15" t="s">
        <v>56</v>
      </c>
      <c r="H1" s="15"/>
      <c r="I1" s="15"/>
      <c r="J1" s="31" t="s">
        <v>6</v>
      </c>
      <c r="K1" s="32" t="s">
        <v>7</v>
      </c>
      <c r="L1" s="9"/>
      <c r="M1" s="9"/>
      <c r="N1" s="9"/>
      <c r="O1" s="9"/>
      <c r="P1" s="9"/>
      <c r="Q1" s="9"/>
      <c r="R1" s="9"/>
      <c r="S1" s="9"/>
      <c r="T1" s="9"/>
      <c r="U1" s="9"/>
      <c r="V1" s="9"/>
      <c r="W1" s="9"/>
      <c r="X1" s="9"/>
      <c r="Y1" s="9"/>
      <c r="Z1" s="9"/>
      <c r="AA1" s="9"/>
      <c r="AB1" s="9"/>
      <c r="AC1" s="9"/>
      <c r="AD1" s="9"/>
      <c r="AE1" s="9"/>
    </row>
    <row r="2" spans="1:31" ht="20.100000000000001" customHeight="1" x14ac:dyDescent="0.2">
      <c r="A2" s="10">
        <v>1</v>
      </c>
      <c r="B2" s="10" t="s">
        <v>8</v>
      </c>
      <c r="C2" s="10" t="s">
        <v>9</v>
      </c>
      <c r="D2" s="12">
        <v>110.15</v>
      </c>
      <c r="E2" s="12" t="s">
        <v>10</v>
      </c>
      <c r="F2" s="11" t="str">
        <f>VLOOKUP(B2,Città!$A$1:$B$6,1,FALSE)</f>
        <v>Roma</v>
      </c>
      <c r="G2" s="11" t="str">
        <f t="shared" ref="G2:G26" si="0">IF(D2&gt;63.91, "Alto","Basso")</f>
        <v>Alto</v>
      </c>
      <c r="I2" s="17">
        <v>1</v>
      </c>
      <c r="J2" s="20" t="s">
        <v>11</v>
      </c>
      <c r="K2" s="22" t="s">
        <v>53</v>
      </c>
      <c r="L2" s="13"/>
    </row>
    <row r="3" spans="1:31" ht="20.100000000000001" customHeight="1" x14ac:dyDescent="0.2">
      <c r="A3" s="10">
        <v>2</v>
      </c>
      <c r="B3" s="10" t="s">
        <v>8</v>
      </c>
      <c r="C3" s="10" t="s">
        <v>9</v>
      </c>
      <c r="D3" s="12">
        <v>38.04</v>
      </c>
      <c r="E3" s="10" t="s">
        <v>12</v>
      </c>
      <c r="F3" s="11" t="str">
        <f>VLOOKUP(B3,Città!$A$1:$B$6,1,FALSE)</f>
        <v>Roma</v>
      </c>
      <c r="G3" s="11" t="str">
        <f t="shared" si="0"/>
        <v>Basso</v>
      </c>
      <c r="I3" s="18">
        <v>2</v>
      </c>
      <c r="J3" s="20" t="s">
        <v>13</v>
      </c>
      <c r="K3" s="23" t="s">
        <v>55</v>
      </c>
      <c r="L3" s="13"/>
    </row>
    <row r="4" spans="1:31" ht="20.100000000000001" customHeight="1" x14ac:dyDescent="0.2">
      <c r="A4" s="10">
        <v>3</v>
      </c>
      <c r="B4" s="10" t="s">
        <v>8</v>
      </c>
      <c r="C4" s="10" t="s">
        <v>9</v>
      </c>
      <c r="D4" s="12">
        <v>140.69999999999999</v>
      </c>
      <c r="E4" s="10" t="s">
        <v>10</v>
      </c>
      <c r="F4" s="11" t="str">
        <f>VLOOKUP(B4,Città!$A$1:$B$6,1,FALSE)</f>
        <v>Roma</v>
      </c>
      <c r="G4" s="11" t="str">
        <f t="shared" si="0"/>
        <v>Alto</v>
      </c>
      <c r="I4" s="18">
        <v>3</v>
      </c>
      <c r="J4" s="20" t="s">
        <v>14</v>
      </c>
      <c r="K4" s="23">
        <v>6</v>
      </c>
      <c r="L4" s="13"/>
    </row>
    <row r="5" spans="1:31" ht="20.100000000000001" customHeight="1" x14ac:dyDescent="0.2">
      <c r="A5" s="10">
        <v>4</v>
      </c>
      <c r="B5" s="10" t="s">
        <v>8</v>
      </c>
      <c r="C5" s="14" t="s">
        <v>15</v>
      </c>
      <c r="D5" s="12">
        <v>32.15</v>
      </c>
      <c r="E5" s="10" t="s">
        <v>16</v>
      </c>
      <c r="F5" s="11" t="str">
        <f>VLOOKUP(B5,Città!$A$1:$B$6,1,FALSE)</f>
        <v>Roma</v>
      </c>
      <c r="G5" s="11" t="str">
        <f t="shared" si="0"/>
        <v>Basso</v>
      </c>
      <c r="I5" s="18">
        <v>4</v>
      </c>
      <c r="J5" s="20" t="s">
        <v>17</v>
      </c>
      <c r="K5" s="23" t="s">
        <v>54</v>
      </c>
      <c r="L5" s="13"/>
    </row>
    <row r="6" spans="1:31" ht="20.100000000000001" customHeight="1" x14ac:dyDescent="0.2">
      <c r="A6" s="10">
        <v>5</v>
      </c>
      <c r="B6" s="10" t="s">
        <v>18</v>
      </c>
      <c r="C6" s="14" t="s">
        <v>15</v>
      </c>
      <c r="D6" s="12">
        <v>52.47</v>
      </c>
      <c r="E6" s="10" t="s">
        <v>19</v>
      </c>
      <c r="F6" s="11" t="str">
        <f>VLOOKUP(B6,Città!$A$1:$B$6,1,FALSE)</f>
        <v>Rieti</v>
      </c>
      <c r="G6" s="11" t="str">
        <f t="shared" si="0"/>
        <v>Basso</v>
      </c>
      <c r="I6" s="18">
        <v>5</v>
      </c>
      <c r="J6" s="20" t="s">
        <v>20</v>
      </c>
      <c r="K6" s="24">
        <f>SUM(D:D)</f>
        <v>1597.65</v>
      </c>
      <c r="L6" s="13"/>
    </row>
    <row r="7" spans="1:31" ht="20.100000000000001" customHeight="1" x14ac:dyDescent="0.2">
      <c r="A7" s="10">
        <v>6</v>
      </c>
      <c r="B7" s="10" t="s">
        <v>8</v>
      </c>
      <c r="C7" s="14" t="s">
        <v>21</v>
      </c>
      <c r="D7" s="12">
        <v>31.11</v>
      </c>
      <c r="E7" s="10" t="s">
        <v>22</v>
      </c>
      <c r="F7" s="11" t="str">
        <f>VLOOKUP(B7,Città!$A$1:$B$6,1,FALSE)</f>
        <v>Roma</v>
      </c>
      <c r="G7" s="11" t="str">
        <f t="shared" si="0"/>
        <v>Basso</v>
      </c>
      <c r="I7" s="18">
        <v>6</v>
      </c>
      <c r="J7" s="20" t="s">
        <v>23</v>
      </c>
      <c r="K7" s="24">
        <f>SUMIF(C:C,"giugno",D:D)</f>
        <v>179.77</v>
      </c>
    </row>
    <row r="8" spans="1:31" ht="20.100000000000001" customHeight="1" x14ac:dyDescent="0.2">
      <c r="A8" s="10">
        <v>7</v>
      </c>
      <c r="B8" s="10" t="s">
        <v>8</v>
      </c>
      <c r="C8" s="14" t="s">
        <v>21</v>
      </c>
      <c r="D8" s="12">
        <v>10.3</v>
      </c>
      <c r="E8" s="10" t="s">
        <v>19</v>
      </c>
      <c r="F8" s="11" t="str">
        <f>VLOOKUP(B8,Città!$A$1:$B$6,1,FALSE)</f>
        <v>Roma</v>
      </c>
      <c r="G8" s="11" t="str">
        <f t="shared" si="0"/>
        <v>Basso</v>
      </c>
      <c r="I8" s="18">
        <v>7</v>
      </c>
      <c r="J8" s="20" t="s">
        <v>24</v>
      </c>
      <c r="K8" s="23" t="s">
        <v>38</v>
      </c>
    </row>
    <row r="9" spans="1:31" ht="20.100000000000001" customHeight="1" x14ac:dyDescent="0.2">
      <c r="A9" s="10">
        <v>8</v>
      </c>
      <c r="B9" s="10" t="s">
        <v>8</v>
      </c>
      <c r="C9" s="14" t="s">
        <v>25</v>
      </c>
      <c r="D9" s="12">
        <v>14.03</v>
      </c>
      <c r="E9" s="10" t="s">
        <v>19</v>
      </c>
      <c r="F9" s="11" t="str">
        <f>VLOOKUP(B9,Città!$A$1:$B$6,1,FALSE)</f>
        <v>Roma</v>
      </c>
      <c r="G9" s="11" t="str">
        <f t="shared" si="0"/>
        <v>Basso</v>
      </c>
      <c r="I9" s="18">
        <v>8</v>
      </c>
      <c r="J9" s="20" t="s">
        <v>26</v>
      </c>
      <c r="K9" s="23"/>
    </row>
    <row r="10" spans="1:31" ht="20.100000000000001" customHeight="1" x14ac:dyDescent="0.2">
      <c r="A10" s="10">
        <v>9</v>
      </c>
      <c r="B10" s="10" t="s">
        <v>8</v>
      </c>
      <c r="C10" s="14" t="s">
        <v>25</v>
      </c>
      <c r="D10" s="12">
        <v>47.7</v>
      </c>
      <c r="E10" s="10" t="s">
        <v>16</v>
      </c>
      <c r="F10" s="11" t="str">
        <f>VLOOKUP(B10,Città!$A$1:$B$6,1,FALSE)</f>
        <v>Roma</v>
      </c>
      <c r="G10" s="11" t="str">
        <f t="shared" si="0"/>
        <v>Basso</v>
      </c>
      <c r="I10" s="18">
        <v>9</v>
      </c>
      <c r="J10" s="20" t="s">
        <v>27</v>
      </c>
      <c r="K10" s="23">
        <v>6</v>
      </c>
    </row>
    <row r="11" spans="1:31" ht="20.100000000000001" customHeight="1" x14ac:dyDescent="0.2">
      <c r="A11" s="10">
        <v>10</v>
      </c>
      <c r="B11" s="10" t="s">
        <v>8</v>
      </c>
      <c r="C11" s="14" t="s">
        <v>25</v>
      </c>
      <c r="D11" s="12">
        <v>108</v>
      </c>
      <c r="E11" s="10" t="s">
        <v>10</v>
      </c>
      <c r="F11" s="11" t="str">
        <f>VLOOKUP(B11,Città!$A$1:$B$6,1,FALSE)</f>
        <v>Roma</v>
      </c>
      <c r="G11" s="11" t="str">
        <f t="shared" si="0"/>
        <v>Alto</v>
      </c>
      <c r="I11" s="18">
        <v>10</v>
      </c>
      <c r="J11" s="20" t="s">
        <v>28</v>
      </c>
      <c r="K11" s="23">
        <f>COUNTIF(B:B,"Latina")</f>
        <v>2</v>
      </c>
    </row>
    <row r="12" spans="1:31" ht="20.100000000000001" customHeight="1" x14ac:dyDescent="0.2">
      <c r="A12" s="10">
        <v>11</v>
      </c>
      <c r="B12" s="10" t="s">
        <v>8</v>
      </c>
      <c r="C12" s="14" t="s">
        <v>25</v>
      </c>
      <c r="D12" s="12">
        <v>53.1</v>
      </c>
      <c r="E12" s="10" t="s">
        <v>22</v>
      </c>
      <c r="F12" s="11" t="str">
        <f>VLOOKUP(B12,Città!$A$1:$B$6,1,FALSE)</f>
        <v>Roma</v>
      </c>
      <c r="G12" s="11" t="str">
        <f t="shared" si="0"/>
        <v>Basso</v>
      </c>
      <c r="I12" s="18">
        <v>11</v>
      </c>
      <c r="J12" s="20" t="s">
        <v>29</v>
      </c>
      <c r="K12" s="23">
        <f>COUNTIFS(B:B,"Roma",C:C,"aprile")</f>
        <v>6</v>
      </c>
    </row>
    <row r="13" spans="1:31" ht="20.100000000000001" customHeight="1" x14ac:dyDescent="0.2">
      <c r="A13" s="10">
        <v>12</v>
      </c>
      <c r="B13" s="10" t="s">
        <v>8</v>
      </c>
      <c r="C13" s="14" t="s">
        <v>25</v>
      </c>
      <c r="D13" s="12">
        <v>92.42</v>
      </c>
      <c r="E13" s="10" t="s">
        <v>12</v>
      </c>
      <c r="F13" s="11" t="str">
        <f>VLOOKUP(B13,Città!$A$1:$B$6,1,FALSE)</f>
        <v>Roma</v>
      </c>
      <c r="G13" s="11" t="str">
        <f t="shared" si="0"/>
        <v>Alto</v>
      </c>
      <c r="I13" s="18">
        <v>12</v>
      </c>
      <c r="J13" s="20" t="s">
        <v>30</v>
      </c>
      <c r="K13" s="25">
        <f>SUMIFS(D:D,E:E,"Pasta",C:C,"gennaio")</f>
        <v>250.85</v>
      </c>
    </row>
    <row r="14" spans="1:31" ht="20.100000000000001" customHeight="1" x14ac:dyDescent="0.2">
      <c r="A14" s="10">
        <v>13</v>
      </c>
      <c r="B14" s="10" t="s">
        <v>8</v>
      </c>
      <c r="C14" s="14" t="s">
        <v>25</v>
      </c>
      <c r="D14" s="12">
        <v>12</v>
      </c>
      <c r="E14" s="10" t="s">
        <v>19</v>
      </c>
      <c r="F14" s="11" t="str">
        <f>VLOOKUP(B14,Città!$A$1:$B$6,1,FALSE)</f>
        <v>Roma</v>
      </c>
      <c r="G14" s="11" t="str">
        <f t="shared" si="0"/>
        <v>Basso</v>
      </c>
      <c r="I14" s="18">
        <v>13</v>
      </c>
      <c r="J14" s="20" t="s">
        <v>31</v>
      </c>
      <c r="K14" s="25">
        <f>AVERAGE(D:D)</f>
        <v>63.906000000000006</v>
      </c>
    </row>
    <row r="15" spans="1:31" ht="20.100000000000001" customHeight="1" x14ac:dyDescent="0.2">
      <c r="A15" s="10">
        <v>14</v>
      </c>
      <c r="B15" s="10" t="s">
        <v>8</v>
      </c>
      <c r="C15" s="14" t="s">
        <v>32</v>
      </c>
      <c r="D15" s="12">
        <v>140.12</v>
      </c>
      <c r="E15" s="10" t="s">
        <v>10</v>
      </c>
      <c r="F15" s="11" t="str">
        <f>VLOOKUP(B15,Città!$A$1:$B$6,1,FALSE)</f>
        <v>Roma</v>
      </c>
      <c r="G15" s="11" t="str">
        <f t="shared" si="0"/>
        <v>Alto</v>
      </c>
      <c r="I15" s="18">
        <v>14</v>
      </c>
      <c r="J15" s="20" t="s">
        <v>33</v>
      </c>
      <c r="K15" s="25">
        <f>AVERAGEIF(D:D,"&gt;20")</f>
        <v>74.222857142857137</v>
      </c>
    </row>
    <row r="16" spans="1:31" ht="20.100000000000001" customHeight="1" x14ac:dyDescent="0.2">
      <c r="A16" s="10">
        <v>15</v>
      </c>
      <c r="B16" s="10" t="s">
        <v>8</v>
      </c>
      <c r="C16" s="14" t="s">
        <v>32</v>
      </c>
      <c r="D16" s="12">
        <v>23.31</v>
      </c>
      <c r="E16" s="10" t="s">
        <v>12</v>
      </c>
      <c r="F16" s="11" t="str">
        <f>VLOOKUP(B16,Città!$A$1:$B$6,1,FALSE)</f>
        <v>Roma</v>
      </c>
      <c r="G16" s="11" t="str">
        <f t="shared" si="0"/>
        <v>Basso</v>
      </c>
      <c r="I16" s="18">
        <v>15</v>
      </c>
      <c r="J16" s="20" t="s">
        <v>34</v>
      </c>
      <c r="K16" s="24">
        <f>AVERAGEIF(D:D,"&lt;106")</f>
        <v>44.551052631578955</v>
      </c>
    </row>
    <row r="17" spans="1:11" ht="20.100000000000001" customHeight="1" x14ac:dyDescent="0.2">
      <c r="A17" s="10">
        <v>16</v>
      </c>
      <c r="B17" s="10" t="s">
        <v>8</v>
      </c>
      <c r="C17" s="14" t="s">
        <v>35</v>
      </c>
      <c r="D17" s="12">
        <v>92.48</v>
      </c>
      <c r="E17" s="10" t="s">
        <v>36</v>
      </c>
      <c r="F17" s="11" t="str">
        <f>VLOOKUP(B17,Città!$A$1:$B$6,1,FALSE)</f>
        <v>Roma</v>
      </c>
      <c r="G17" s="11" t="str">
        <f t="shared" si="0"/>
        <v>Alto</v>
      </c>
      <c r="I17" s="18">
        <v>16</v>
      </c>
      <c r="J17" s="20" t="s">
        <v>37</v>
      </c>
      <c r="K17" s="26"/>
    </row>
    <row r="18" spans="1:11" ht="29.25" customHeight="1" x14ac:dyDescent="0.2">
      <c r="A18" s="10">
        <v>17</v>
      </c>
      <c r="B18" s="10" t="s">
        <v>38</v>
      </c>
      <c r="C18" s="14" t="s">
        <v>35</v>
      </c>
      <c r="D18" s="12">
        <v>35.130000000000003</v>
      </c>
      <c r="E18" s="10" t="s">
        <v>12</v>
      </c>
      <c r="F18" s="11" t="str">
        <f>VLOOKUP(B18,Città!$A$1:$B$6,1,FALSE)</f>
        <v>Latina</v>
      </c>
      <c r="G18" s="11" t="str">
        <f t="shared" si="0"/>
        <v>Basso</v>
      </c>
      <c r="I18" s="18">
        <v>17</v>
      </c>
      <c r="J18" s="20" t="s">
        <v>39</v>
      </c>
      <c r="K18" s="27"/>
    </row>
    <row r="19" spans="1:11" ht="32.25" customHeight="1" x14ac:dyDescent="0.2">
      <c r="A19" s="10">
        <v>18</v>
      </c>
      <c r="B19" s="10" t="s">
        <v>38</v>
      </c>
      <c r="C19" s="14" t="s">
        <v>35</v>
      </c>
      <c r="D19" s="12">
        <v>52.16</v>
      </c>
      <c r="E19" s="10" t="s">
        <v>10</v>
      </c>
      <c r="F19" s="11" t="str">
        <f>VLOOKUP(B19,Città!$A$1:$B$6,1,FALSE)</f>
        <v>Latina</v>
      </c>
      <c r="G19" s="11" t="str">
        <f t="shared" si="0"/>
        <v>Basso</v>
      </c>
      <c r="I19" s="18">
        <v>18</v>
      </c>
      <c r="J19" s="20" t="s">
        <v>40</v>
      </c>
      <c r="K19" s="28" t="s">
        <v>45</v>
      </c>
    </row>
    <row r="20" spans="1:11" ht="20.100000000000001" customHeight="1" x14ac:dyDescent="0.2">
      <c r="A20" s="10">
        <v>19</v>
      </c>
      <c r="B20" s="10" t="s">
        <v>8</v>
      </c>
      <c r="C20" s="14" t="s">
        <v>41</v>
      </c>
      <c r="D20" s="12">
        <v>35.71</v>
      </c>
      <c r="E20" s="10" t="s">
        <v>22</v>
      </c>
      <c r="F20" s="11" t="str">
        <f>VLOOKUP(B20,Città!$A$1:$B$6,1,FALSE)</f>
        <v>Roma</v>
      </c>
      <c r="G20" s="11" t="str">
        <f t="shared" si="0"/>
        <v>Basso</v>
      </c>
      <c r="I20" s="18">
        <v>19</v>
      </c>
      <c r="J20" s="20" t="s">
        <v>42</v>
      </c>
      <c r="K20" s="29"/>
    </row>
    <row r="21" spans="1:11" ht="20.100000000000001" customHeight="1" x14ac:dyDescent="0.2">
      <c r="A21" s="10">
        <v>20</v>
      </c>
      <c r="B21" s="10" t="s">
        <v>43</v>
      </c>
      <c r="C21" s="14" t="s">
        <v>44</v>
      </c>
      <c r="D21" s="12">
        <v>113.1</v>
      </c>
      <c r="E21" s="10" t="s">
        <v>45</v>
      </c>
      <c r="F21" s="11" t="str">
        <f>VLOOKUP(B21,Città!$A$1:$B$6,1,FALSE)</f>
        <v>Viterbo</v>
      </c>
      <c r="G21" s="11" t="str">
        <f t="shared" si="0"/>
        <v>Alto</v>
      </c>
      <c r="I21" s="19">
        <v>20</v>
      </c>
      <c r="J21" s="21" t="s">
        <v>46</v>
      </c>
      <c r="K21" s="30" t="s">
        <v>61</v>
      </c>
    </row>
    <row r="22" spans="1:11" ht="20.100000000000001" customHeight="1" x14ac:dyDescent="0.2">
      <c r="A22" s="10">
        <v>21</v>
      </c>
      <c r="B22" s="10" t="s">
        <v>8</v>
      </c>
      <c r="C22" s="14" t="s">
        <v>44</v>
      </c>
      <c r="D22" s="12">
        <v>55.1</v>
      </c>
      <c r="E22" s="10" t="s">
        <v>19</v>
      </c>
      <c r="F22" s="11" t="str">
        <f>VLOOKUP(B22,Città!$A$1:$B$6,1,FALSE)</f>
        <v>Roma</v>
      </c>
      <c r="G22" s="11" t="str">
        <f t="shared" si="0"/>
        <v>Basso</v>
      </c>
    </row>
    <row r="23" spans="1:11" ht="20.100000000000001" customHeight="1" x14ac:dyDescent="0.2">
      <c r="A23" s="10">
        <v>22</v>
      </c>
      <c r="B23" s="10" t="s">
        <v>8</v>
      </c>
      <c r="C23" s="14" t="s">
        <v>47</v>
      </c>
      <c r="D23" s="12">
        <v>2.64</v>
      </c>
      <c r="E23" s="10" t="s">
        <v>22</v>
      </c>
      <c r="F23" s="11" t="str">
        <f>VLOOKUP(B23,Città!$A$1:$B$6,1,FALSE)</f>
        <v>Roma</v>
      </c>
      <c r="G23" s="11" t="str">
        <f t="shared" si="0"/>
        <v>Basso</v>
      </c>
      <c r="I23" s="33" t="s">
        <v>62</v>
      </c>
      <c r="J23" s="34"/>
    </row>
    <row r="24" spans="1:11" ht="20.100000000000001" customHeight="1" x14ac:dyDescent="0.2">
      <c r="A24" s="10">
        <v>23</v>
      </c>
      <c r="B24" s="10" t="s">
        <v>48</v>
      </c>
      <c r="C24" s="14" t="s">
        <v>47</v>
      </c>
      <c r="D24" s="12">
        <v>99.64</v>
      </c>
      <c r="E24" s="10" t="s">
        <v>45</v>
      </c>
      <c r="F24" s="11" t="str">
        <f>VLOOKUP(B24,Città!$A$1:$B$6,1,FALSE)</f>
        <v>Frosinone</v>
      </c>
      <c r="G24" s="11" t="str">
        <f t="shared" si="0"/>
        <v>Alto</v>
      </c>
      <c r="I24" s="39" t="s">
        <v>63</v>
      </c>
      <c r="J24" s="40"/>
    </row>
    <row r="25" spans="1:11" ht="20.100000000000001" customHeight="1" x14ac:dyDescent="0.2">
      <c r="A25" s="10">
        <v>24</v>
      </c>
      <c r="B25" s="10" t="s">
        <v>8</v>
      </c>
      <c r="C25" s="14" t="s">
        <v>49</v>
      </c>
      <c r="D25" s="12">
        <v>66.98</v>
      </c>
      <c r="E25" s="10" t="s">
        <v>16</v>
      </c>
      <c r="F25" s="11" t="str">
        <f>VLOOKUP(B25,Città!$A$1:$B$6,1,FALSE)</f>
        <v>Roma</v>
      </c>
      <c r="G25" s="11" t="str">
        <f t="shared" si="0"/>
        <v>Alto</v>
      </c>
      <c r="I25" s="35"/>
      <c r="J25" s="36"/>
    </row>
    <row r="26" spans="1:11" ht="20.100000000000001" customHeight="1" x14ac:dyDescent="0.2">
      <c r="A26" s="10">
        <v>25</v>
      </c>
      <c r="B26" s="10" t="s">
        <v>48</v>
      </c>
      <c r="C26" s="14" t="s">
        <v>50</v>
      </c>
      <c r="D26" s="12">
        <v>139.11000000000001</v>
      </c>
      <c r="E26" s="10" t="s">
        <v>45</v>
      </c>
      <c r="F26" s="11" t="str">
        <f>VLOOKUP(B26,Città!$A$1:$B$6,1,FALSE)</f>
        <v>Frosinone</v>
      </c>
      <c r="G26" s="11" t="str">
        <f t="shared" si="0"/>
        <v>Alto</v>
      </c>
      <c r="I26" s="37"/>
      <c r="J26" s="38"/>
    </row>
  </sheetData>
  <customSheetViews>
    <customSheetView guid="{3A3BF6AB-551E-4B15-943E-43ED11027DD1}" filter="1" showAutoFilter="1">
      <pageMargins left="0.7" right="0.7" top="0.75" bottom="0.75" header="0.3" footer="0.3"/>
      <autoFilter ref="A1:E28" xr:uid="{00000000-0000-0000-0000-000000000000}">
        <filterColumn colId="1">
          <filters blank="1">
            <filter val="Roma"/>
          </filters>
        </filterColumn>
      </autoFilter>
    </customSheetView>
    <customSheetView guid="{B05BEDD6-078A-405A-A38A-6ABE4C09CDE0}" filter="1" showAutoFilter="1">
      <pageMargins left="0.7" right="0.7" top="0.75" bottom="0.75" header="0.3" footer="0.3"/>
      <autoFilter ref="C1:C1000" xr:uid="{00000000-0000-0000-0000-000000000000}">
        <filterColumn colId="0">
          <filters>
            <filter val="gennaio"/>
          </filters>
        </filterColumn>
      </autoFilter>
    </customSheetView>
  </customSheetViews>
  <mergeCells count="2">
    <mergeCell ref="I23:J23"/>
    <mergeCell ref="I24:J26"/>
  </mergeCells>
  <conditionalFormatting sqref="K9">
    <cfRule type="cellIs" dxfId="1" priority="2" operator="greaterThan">
      <formula>100</formula>
    </cfRule>
  </conditionalFormatting>
  <conditionalFormatting sqref="D2:D26">
    <cfRule type="cellIs" dxfId="0" priority="1" operator="greaterThan">
      <formula>100</formula>
    </cfRule>
  </conditionalFormatting>
  <pageMargins left="0.7" right="0.7" top="0.75" bottom="0.75" header="0.3" footer="0.3"/>
  <pageSetup paperSize="66"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26"/>
  <sheetViews>
    <sheetView workbookViewId="0"/>
  </sheetViews>
  <sheetFormatPr defaultColWidth="14.42578125" defaultRowHeight="15.75" customHeight="1" x14ac:dyDescent="0.2"/>
  <cols>
    <col min="1" max="1" width="9.5703125" customWidth="1"/>
    <col min="2" max="2" width="12.140625" customWidth="1"/>
  </cols>
  <sheetData>
    <row r="1" spans="1:3" ht="15.75" customHeight="1" x14ac:dyDescent="0.2">
      <c r="A1" s="1" t="s">
        <v>1</v>
      </c>
      <c r="B1" s="1" t="s">
        <v>5</v>
      </c>
    </row>
    <row r="2" spans="1:3" ht="15.75" customHeight="1" x14ac:dyDescent="0.2">
      <c r="A2" s="2" t="s">
        <v>8</v>
      </c>
      <c r="B2" s="2" t="s">
        <v>8</v>
      </c>
      <c r="C2" s="3"/>
    </row>
    <row r="3" spans="1:3" ht="15.75" customHeight="1" x14ac:dyDescent="0.2">
      <c r="A3" s="2" t="s">
        <v>38</v>
      </c>
      <c r="B3" s="2" t="s">
        <v>51</v>
      </c>
      <c r="C3" s="3"/>
    </row>
    <row r="4" spans="1:3" ht="15.75" customHeight="1" x14ac:dyDescent="0.2">
      <c r="A4" s="2" t="s">
        <v>48</v>
      </c>
      <c r="B4" s="2" t="s">
        <v>48</v>
      </c>
      <c r="C4" s="3"/>
    </row>
    <row r="5" spans="1:3" ht="15.75" customHeight="1" x14ac:dyDescent="0.2">
      <c r="A5" s="2" t="s">
        <v>43</v>
      </c>
      <c r="B5" s="2" t="s">
        <v>52</v>
      </c>
      <c r="C5" s="3"/>
    </row>
    <row r="6" spans="1:3" ht="15.75" customHeight="1" x14ac:dyDescent="0.2">
      <c r="A6" s="2" t="s">
        <v>18</v>
      </c>
      <c r="B6" s="2" t="s">
        <v>18</v>
      </c>
      <c r="C6" s="3"/>
    </row>
    <row r="26" spans="2:2" ht="15.75" customHeight="1" x14ac:dyDescent="0.2">
      <c r="B26"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90A80-8BAF-4C03-851D-7E3F4D4499B7}">
  <dimension ref="A3:I16"/>
  <sheetViews>
    <sheetView workbookViewId="0">
      <selection activeCell="F34" sqref="F34"/>
    </sheetView>
  </sheetViews>
  <sheetFormatPr defaultRowHeight="12.75" x14ac:dyDescent="0.2"/>
  <cols>
    <col min="1" max="1" width="27.7109375" bestFit="1" customWidth="1"/>
    <col min="2" max="2" width="21.5703125" bestFit="1" customWidth="1"/>
    <col min="3" max="3" width="7.5703125" bestFit="1" customWidth="1"/>
    <col min="4" max="4" width="7" bestFit="1" customWidth="1"/>
    <col min="5" max="5" width="6" bestFit="1" customWidth="1"/>
    <col min="6" max="6" width="10.5703125" bestFit="1" customWidth="1"/>
    <col min="7" max="7" width="12.85546875" bestFit="1" customWidth="1"/>
    <col min="8" max="8" width="7" bestFit="1" customWidth="1"/>
    <col min="9" max="9" width="18.7109375" bestFit="1" customWidth="1"/>
  </cols>
  <sheetData>
    <row r="3" spans="1:9" x14ac:dyDescent="0.2">
      <c r="A3" s="5" t="s">
        <v>60</v>
      </c>
      <c r="B3" s="5" t="s">
        <v>59</v>
      </c>
    </row>
    <row r="4" spans="1:9" x14ac:dyDescent="0.2">
      <c r="A4" s="5" t="s">
        <v>57</v>
      </c>
      <c r="B4" t="s">
        <v>12</v>
      </c>
      <c r="C4" s="7" t="s">
        <v>45</v>
      </c>
      <c r="D4" t="s">
        <v>22</v>
      </c>
      <c r="E4" t="s">
        <v>36</v>
      </c>
      <c r="F4" t="s">
        <v>19</v>
      </c>
      <c r="G4" t="s">
        <v>16</v>
      </c>
      <c r="H4" t="s">
        <v>10</v>
      </c>
      <c r="I4" t="s">
        <v>58</v>
      </c>
    </row>
    <row r="5" spans="1:9" x14ac:dyDescent="0.2">
      <c r="A5" s="4" t="s">
        <v>9</v>
      </c>
      <c r="B5" s="6">
        <v>38.04</v>
      </c>
      <c r="C5" s="8"/>
      <c r="D5" s="6"/>
      <c r="E5" s="6"/>
      <c r="F5" s="6"/>
      <c r="G5" s="6"/>
      <c r="H5" s="6">
        <v>250.85</v>
      </c>
      <c r="I5" s="6">
        <v>288.89</v>
      </c>
    </row>
    <row r="6" spans="1:9" x14ac:dyDescent="0.2">
      <c r="A6" s="4" t="s">
        <v>15</v>
      </c>
      <c r="B6" s="6"/>
      <c r="C6" s="8"/>
      <c r="D6" s="6"/>
      <c r="E6" s="6"/>
      <c r="F6" s="6">
        <v>52.47</v>
      </c>
      <c r="G6" s="6">
        <v>32.15</v>
      </c>
      <c r="H6" s="6"/>
      <c r="I6" s="6">
        <v>84.62</v>
      </c>
    </row>
    <row r="7" spans="1:9" x14ac:dyDescent="0.2">
      <c r="A7" s="4" t="s">
        <v>21</v>
      </c>
      <c r="B7" s="6"/>
      <c r="C7" s="8"/>
      <c r="D7" s="6">
        <v>31.11</v>
      </c>
      <c r="E7" s="6"/>
      <c r="F7" s="6">
        <v>10.3</v>
      </c>
      <c r="G7" s="6"/>
      <c r="H7" s="6"/>
      <c r="I7" s="6">
        <v>41.41</v>
      </c>
    </row>
    <row r="8" spans="1:9" x14ac:dyDescent="0.2">
      <c r="A8" s="4" t="s">
        <v>25</v>
      </c>
      <c r="B8" s="6">
        <v>92.42</v>
      </c>
      <c r="C8" s="8"/>
      <c r="D8" s="6">
        <v>53.1</v>
      </c>
      <c r="E8" s="6"/>
      <c r="F8" s="6">
        <v>26.03</v>
      </c>
      <c r="G8" s="6">
        <v>47.7</v>
      </c>
      <c r="H8" s="6">
        <v>108</v>
      </c>
      <c r="I8" s="6">
        <v>327.25</v>
      </c>
    </row>
    <row r="9" spans="1:9" x14ac:dyDescent="0.2">
      <c r="A9" s="4" t="s">
        <v>32</v>
      </c>
      <c r="B9" s="6">
        <v>23.31</v>
      </c>
      <c r="C9" s="8"/>
      <c r="D9" s="6"/>
      <c r="E9" s="6"/>
      <c r="F9" s="6"/>
      <c r="G9" s="6"/>
      <c r="H9" s="6">
        <v>140.12</v>
      </c>
      <c r="I9" s="6">
        <v>163.43</v>
      </c>
    </row>
    <row r="10" spans="1:9" x14ac:dyDescent="0.2">
      <c r="A10" s="4" t="s">
        <v>35</v>
      </c>
      <c r="B10" s="6">
        <v>35.130000000000003</v>
      </c>
      <c r="C10" s="8"/>
      <c r="D10" s="6"/>
      <c r="E10" s="6">
        <v>92.48</v>
      </c>
      <c r="F10" s="6"/>
      <c r="G10" s="6"/>
      <c r="H10" s="6">
        <v>52.16</v>
      </c>
      <c r="I10" s="6">
        <v>179.77</v>
      </c>
    </row>
    <row r="11" spans="1:9" x14ac:dyDescent="0.2">
      <c r="A11" s="4" t="s">
        <v>41</v>
      </c>
      <c r="B11" s="6"/>
      <c r="C11" s="8"/>
      <c r="D11" s="6">
        <v>35.71</v>
      </c>
      <c r="E11" s="6"/>
      <c r="F11" s="6"/>
      <c r="G11" s="6"/>
      <c r="H11" s="6"/>
      <c r="I11" s="6">
        <v>35.71</v>
      </c>
    </row>
    <row r="12" spans="1:9" x14ac:dyDescent="0.2">
      <c r="A12" s="4" t="s">
        <v>44</v>
      </c>
      <c r="B12" s="6"/>
      <c r="C12" s="8">
        <v>113.1</v>
      </c>
      <c r="D12" s="6"/>
      <c r="E12" s="6"/>
      <c r="F12" s="6">
        <v>55.1</v>
      </c>
      <c r="G12" s="6"/>
      <c r="H12" s="6"/>
      <c r="I12" s="6">
        <v>168.2</v>
      </c>
    </row>
    <row r="13" spans="1:9" x14ac:dyDescent="0.2">
      <c r="A13" s="4" t="s">
        <v>47</v>
      </c>
      <c r="B13" s="6"/>
      <c r="C13" s="8">
        <v>99.64</v>
      </c>
      <c r="D13" s="6">
        <v>2.64</v>
      </c>
      <c r="E13" s="6"/>
      <c r="F13" s="6"/>
      <c r="G13" s="6"/>
      <c r="H13" s="6"/>
      <c r="I13" s="6">
        <v>102.28</v>
      </c>
    </row>
    <row r="14" spans="1:9" x14ac:dyDescent="0.2">
      <c r="A14" s="4" t="s">
        <v>49</v>
      </c>
      <c r="B14" s="6"/>
      <c r="C14" s="8"/>
      <c r="D14" s="6"/>
      <c r="E14" s="6"/>
      <c r="F14" s="6"/>
      <c r="G14" s="6">
        <v>66.98</v>
      </c>
      <c r="H14" s="6"/>
      <c r="I14" s="6">
        <v>66.98</v>
      </c>
    </row>
    <row r="15" spans="1:9" x14ac:dyDescent="0.2">
      <c r="A15" s="4" t="s">
        <v>50</v>
      </c>
      <c r="B15" s="6"/>
      <c r="C15" s="8">
        <v>139.11000000000001</v>
      </c>
      <c r="D15" s="6"/>
      <c r="E15" s="6"/>
      <c r="F15" s="6"/>
      <c r="G15" s="6"/>
      <c r="H15" s="6"/>
      <c r="I15" s="6">
        <v>139.11000000000001</v>
      </c>
    </row>
    <row r="16" spans="1:9" x14ac:dyDescent="0.2">
      <c r="A16" s="4" t="s">
        <v>58</v>
      </c>
      <c r="B16" s="6">
        <v>188.9</v>
      </c>
      <c r="C16" s="8">
        <v>351.85</v>
      </c>
      <c r="D16" s="6">
        <v>122.56000000000002</v>
      </c>
      <c r="E16" s="6">
        <v>92.48</v>
      </c>
      <c r="F16" s="6">
        <v>143.9</v>
      </c>
      <c r="G16" s="6">
        <v>146.82999999999998</v>
      </c>
      <c r="H16" s="6">
        <v>551.13</v>
      </c>
      <c r="I16" s="6">
        <v>1597.65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A5956-5302-4BE3-88D2-369EA229D063}">
  <dimension ref="A1"/>
  <sheetViews>
    <sheetView workbookViewId="0">
      <selection activeCell="P13" sqref="P13"/>
    </sheetView>
  </sheetViews>
  <sheetFormatPr defaultRowHeight="12.75" x14ac:dyDescent="0.2"/>
  <cols>
    <col min="1" max="1" width="18.7109375" bestFit="1" customWidth="1"/>
    <col min="2" max="2" width="27.7109375" bestFit="1" customWidth="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Vendite Supermercati Acme 2017 </vt:lpstr>
      <vt:lpstr>Città</vt:lpstr>
      <vt:lpstr>Risposta quesito 18</vt:lpstr>
      <vt:lpstr>Risposta quesito 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Mine</cp:lastModifiedBy>
  <dcterms:modified xsi:type="dcterms:W3CDTF">2020-12-23T08:51:28Z</dcterms:modified>
</cp:coreProperties>
</file>