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03"/>
  <workbookPr hidePivotFieldList="1" defaultThemeVersion="166925"/>
  <xr:revisionPtr revIDLastSave="0" documentId="8_{FCD649AD-8F86-4435-BE5E-0976B0207A5F}" xr6:coauthVersionLast="45" xr6:coauthVersionMax="45" xr10:uidLastSave="{00000000-0000-0000-0000-000000000000}"/>
  <bookViews>
    <workbookView xWindow="0" yWindow="0" windowWidth="0" windowHeight="0" firstSheet="2" activeTab="3" xr2:uid="{00000000-000D-0000-FFFF-FFFF00000000}"/>
  </bookViews>
  <sheets>
    <sheet name="Vendite Supermercati Acme 2017 " sheetId="1" r:id="rId1"/>
    <sheet name="Città" sheetId="2" r:id="rId2"/>
    <sheet name="Tabella + Grafico" sheetId="3" r:id="rId3"/>
    <sheet name="Motivazione" sheetId="4" r:id="rId4"/>
  </sheets>
  <definedNames>
    <definedName name="Z_12E4E9DF_E4FF_43F9_AE34_3A2CD27A66C6_.wvu.FilterData" localSheetId="0" hidden="1">'Vendite Supermercati Acme 2017 '!$A$1:$E$28</definedName>
    <definedName name="Z_7067369C_D837_4845_B681_690A6330F84A_.wvu.FilterData" localSheetId="0" hidden="1">'Vendite Supermercati Acme 2017 '!$C$1:$C$1000</definedName>
  </definedNames>
  <calcPr calcId="191028" calcCompleted="0"/>
  <customWorkbookViews>
    <customWorkbookView name="Roma" guid="{12E4E9DF-E4FF-43F9-AE34-3A2CD27A66C6}" maximized="1" windowWidth="0" windowHeight="0" activeSheetId="0"/>
    <customWorkbookView name="Gennaio" guid="{7067369C-D837-4845-B681-690A6330F84A}" maximized="1" windowWidth="0" windowHeight="0" activeSheetId="0"/>
  </customWorkbookViews>
  <pivotCaches>
    <pivotCache cacheId="2515" r:id="rId5"/>
    <pivotCache cacheId="2516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4" i="1"/>
  <c r="G25" i="1"/>
  <c r="G26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2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3" i="1"/>
  <c r="F4" i="1"/>
  <c r="F5" i="1"/>
  <c r="F6" i="1"/>
  <c r="F7" i="1"/>
  <c r="F2" i="1"/>
  <c r="J16" i="1"/>
  <c r="J15" i="1" l="1"/>
  <c r="J14" i="1"/>
  <c r="J13" i="1"/>
  <c r="J12" i="1"/>
  <c r="J11" i="1"/>
  <c r="J7" i="1"/>
  <c r="J6" i="1"/>
</calcChain>
</file>

<file path=xl/sharedStrings.xml><?xml version="1.0" encoding="utf-8"?>
<sst xmlns="http://schemas.openxmlformats.org/spreadsheetml/2006/main" count="170" uniqueCount="71">
  <si>
    <t># Scontrino</t>
  </si>
  <si>
    <t>Provincia</t>
  </si>
  <si>
    <t>Mese</t>
  </si>
  <si>
    <t>Importo Scontrino</t>
  </si>
  <si>
    <t>Reparto</t>
  </si>
  <si>
    <t>Città</t>
  </si>
  <si>
    <t>Importo</t>
  </si>
  <si>
    <t>Domanda</t>
  </si>
  <si>
    <t>Risposta</t>
  </si>
  <si>
    <t>Roma</t>
  </si>
  <si>
    <t>gennaio</t>
  </si>
  <si>
    <t>Pasta</t>
  </si>
  <si>
    <t>Come si chiama questo foglio?</t>
  </si>
  <si>
    <t>Vendite Supermercati Acme 2017</t>
  </si>
  <si>
    <t>maggio</t>
  </si>
  <si>
    <t>Qual è una qualunque colonna non vuota in questo foglio?</t>
  </si>
  <si>
    <t>Colonna "A"</t>
  </si>
  <si>
    <t>Frosinone</t>
  </si>
  <si>
    <t>dicembre</t>
  </si>
  <si>
    <t>Cereali</t>
  </si>
  <si>
    <t>Qual è una qualunque riga non vuota in questo foglio?</t>
  </si>
  <si>
    <t>Riga "2"</t>
  </si>
  <si>
    <t>Viterbo</t>
  </si>
  <si>
    <t>agosto</t>
  </si>
  <si>
    <t>Qual è una qualunque cella non vuota in questo foglio?</t>
  </si>
  <si>
    <t>Cella"A1</t>
  </si>
  <si>
    <t>Qual è il totale degli importi delle vendite per il 2017? (usate una funzione per stabilirlo)</t>
  </si>
  <si>
    <t>aprile</t>
  </si>
  <si>
    <t>Qual è il totale degli importi delle vendite per il mese di giugno? (anche qui usate una funzione)</t>
  </si>
  <si>
    <t>settembre</t>
  </si>
  <si>
    <t>Ordinate le righe in ordine dall’importo più alto al più basso. Qual è la provincia alla riga 15?</t>
  </si>
  <si>
    <t>giugno</t>
  </si>
  <si>
    <t>Frigo</t>
  </si>
  <si>
    <t>Usate la formattazione condizionale ed evidenziate tutti i valori maggiori di 100 nella colonna degli importi.</t>
  </si>
  <si>
    <t>Bevande</t>
  </si>
  <si>
    <t>Quanti sono i valori evidenziati?</t>
  </si>
  <si>
    <t>novembre</t>
  </si>
  <si>
    <t>Ortofrutticolo</t>
  </si>
  <si>
    <t>Quante vendite sono state fatte a Latina? (numero delle vendite) (usate una funzione)</t>
  </si>
  <si>
    <t>Macelleria</t>
  </si>
  <si>
    <t>Quante vendite sono state fatte a Roma ad aprile? (numero delle vendite) (usate una formula simile ma un po’ più complessa)</t>
  </si>
  <si>
    <t>Forno</t>
  </si>
  <si>
    <t>Quanta pasta (somma dell'importo) è stata venduta a gennaio?</t>
  </si>
  <si>
    <t>Rieti</t>
  </si>
  <si>
    <t>febbraio</t>
  </si>
  <si>
    <t>Qual è l'importo medio di uno scontrino? (usate una funzione per calcolarlo)</t>
  </si>
  <si>
    <t>Latina</t>
  </si>
  <si>
    <t>Qual è l'importo medio di uno scontrino se consideriamo soltanto gli scontrini maggiori di €20? (potete arrotondare il risultato a due cifre decimali)</t>
  </si>
  <si>
    <t>Qual è l'importo medio di uno scontrino se consideriamo soltanto gli scontrini minori di €106? (potete arrotondare il risultato a due cifre decimali)</t>
  </si>
  <si>
    <t>Come vedrete, la colonna Città è vuota. Abbiamo però aggiunto i dati relativi alle città nel secondo foglio. Usate una funzione per popolare la colonna Città con i dati provenienti dal secondo foglio.</t>
  </si>
  <si>
    <t>Ho utilizzato la funzione "cerc.vert"</t>
  </si>
  <si>
    <t>luglio</t>
  </si>
  <si>
    <t>Aggiungete una colonna a destra di Città e chiamatela Importo. Aggiungete poi una funzione che ci dia un risultato per ogni riga così che ogni importo maggiore di €63,91 ci restituisca il valore “Alto”, e ciascun importo minore di questa cifra ci restituisca il valore “Basso”.</t>
  </si>
  <si>
    <t>Ho utilizzato la funzione "se"</t>
  </si>
  <si>
    <t>Create una Tabella Pivot ed aggiungetela in un terzo foglio. Aggiungete i mesi nelle righe, i reparti nelle colonne e l’importo scontrino nei valori. Qual è il reparto che ha avuto più vendite? (lasciate la tabella qui così saremo in grado di vederla)</t>
  </si>
  <si>
    <t>Macelleria e pasta</t>
  </si>
  <si>
    <t>Inserite un grafico (quello che ritenete più adatto) per visualizzare le vendite su base mensile (lasciatelo in uno dei fogli così potremo vederlo)</t>
  </si>
  <si>
    <t>marzo</t>
  </si>
  <si>
    <t>Guardando il grafico, sapete dire durante quale mese ci sono state più vendite?</t>
  </si>
  <si>
    <t>Aprile</t>
  </si>
  <si>
    <t>Gaeta</t>
  </si>
  <si>
    <t>Tarquinia</t>
  </si>
  <si>
    <t>Conteggio di Importo</t>
  </si>
  <si>
    <t>(vuoto)</t>
  </si>
  <si>
    <t>Totale complessivo</t>
  </si>
  <si>
    <t>Somma di Importo Scontrino</t>
  </si>
  <si>
    <t>*Ho creato una seconda tabella pivot per la creazione del grafico.</t>
  </si>
  <si>
    <t>Motivazione</t>
  </si>
  <si>
    <t>Ho scelto di fare il corso di Excel perchè è senza dubbio uno degli strumenti più utilizzati dalle aziende di tutto il mondo, inoltre è essenziale per per aumentare la prodottività durante il lavoro.</t>
  </si>
  <si>
    <t>E' uno strumento essenziale per l'analisi dei dati, la sua versatilità semplifica molte attività difficili, si adatta a molte esigenze e mette a dispozione molte funzionalità con cui gestire i task.</t>
  </si>
  <si>
    <t>Nella vita quotidiana, excel è un ottimo strumento per segnare il bilancio mensile, fare calcoli in fretta, programmare un piano alimentare ecc.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</si>
</sst>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.00"/>
    <numFmt numFmtId="165" formatCode="#,##0.00\ &quot;€&quot;"/>
    <numFmt numFmtId="166" formatCode="_-* #,##0.00\ [$€-410]_-;\-* #,##0.00\ [$€-410]_-;_-* &quot;-&quot;??\ [$€-410]_-;_-@_-"/>
  </numFmts>
  <fonts count="7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1"/>
      <name val="Arial"/>
    </font>
    <font>
      <b/>
      <sz val="10"/>
      <color rgb="FF000000"/>
      <name val="Arial"/>
    </font>
    <font>
      <sz val="12"/>
      <color rgb="FF000000"/>
      <name val="Arial"/>
    </font>
    <font>
      <b/>
      <sz val="11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164" fontId="2" fillId="0" borderId="0" xfId="0" applyNumberFormat="1" applyFont="1" applyAlignment="1"/>
    <xf numFmtId="9" fontId="2" fillId="0" borderId="0" xfId="0" applyNumberFormat="1" applyFont="1" applyAlignment="1"/>
    <xf numFmtId="14" fontId="2" fillId="0" borderId="0" xfId="0" applyNumberFormat="1" applyFont="1" applyAlignment="1"/>
    <xf numFmtId="164" fontId="2" fillId="0" borderId="0" xfId="0" applyNumberFormat="1" applyFont="1"/>
    <xf numFmtId="0" fontId="3" fillId="0" borderId="0" xfId="0" applyFont="1" applyAlignment="1"/>
    <xf numFmtId="0" fontId="2" fillId="0" borderId="0" xfId="0" applyFont="1" applyAlignment="1">
      <alignment wrapText="1"/>
    </xf>
    <xf numFmtId="164" fontId="0" fillId="0" borderId="0" xfId="0" applyNumberFormat="1" applyFont="1" applyAlignment="1"/>
    <xf numFmtId="165" fontId="0" fillId="0" borderId="0" xfId="0" applyNumberFormat="1" applyFont="1" applyAlignment="1"/>
    <xf numFmtId="165" fontId="0" fillId="2" borderId="0" xfId="0" applyNumberFormat="1" applyFont="1" applyFill="1"/>
    <xf numFmtId="0" fontId="3" fillId="0" borderId="0" xfId="0" applyFont="1" applyAlignment="1">
      <alignment horizontal="center"/>
    </xf>
    <xf numFmtId="0" fontId="0" fillId="4" borderId="1" xfId="0" applyFont="1" applyFill="1" applyBorder="1" applyAlignment="1"/>
    <xf numFmtId="0" fontId="5" fillId="4" borderId="1" xfId="0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/>
    <xf numFmtId="0" fontId="5" fillId="3" borderId="1" xfId="0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/>
    <xf numFmtId="0" fontId="4" fillId="6" borderId="1" xfId="0" applyFont="1" applyFill="1" applyBorder="1" applyAlignment="1">
      <alignment horizontal="center"/>
    </xf>
    <xf numFmtId="166" fontId="2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2" fillId="0" borderId="0" xfId="0" applyNumberFormat="1" applyFont="1" applyAlignment="1">
      <alignment horizontal="right" wrapText="1"/>
    </xf>
    <xf numFmtId="0" fontId="0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0" fontId="0" fillId="7" borderId="0" xfId="0" applyNumberFormat="1" applyFont="1" applyFill="1" applyBorder="1" applyAlignment="1"/>
    <xf numFmtId="0" fontId="0" fillId="0" borderId="0" xfId="0" applyFont="1" applyAlignment="1">
      <alignment wrapText="1"/>
    </xf>
    <xf numFmtId="0" fontId="6" fillId="8" borderId="0" xfId="0" applyFont="1" applyFill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0" fillId="2" borderId="0" xfId="0" applyFont="1" applyFill="1" applyAlignment="1">
      <alignment horizontal="right"/>
    </xf>
  </cellXfs>
  <cellStyles count="1">
    <cellStyle name="Normale" xfId="0" builtinId="0"/>
  </cellStyles>
  <dxfs count="63">
    <dxf>
      <font>
        <color rgb="FF006100"/>
      </font>
      <fill>
        <patternFill>
          <bgColor rgb="FFC6EFCE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indexed="64"/>
          <bgColor rgb="FFF4B084"/>
        </patternFill>
      </fill>
    </dxf>
    <dxf>
      <fill>
        <patternFill patternType="solid">
          <fgColor indexed="64"/>
          <bgColor rgb="FFF4B084"/>
        </patternFill>
      </fill>
    </dxf>
    <dxf>
      <fill>
        <patternFill patternType="solid">
          <fgColor indexed="64"/>
          <bgColor rgb="FFF4B084"/>
        </patternFill>
      </fill>
    </dxf>
    <dxf>
      <fill>
        <patternFill patternType="solid">
          <fgColor indexed="64"/>
          <bgColor rgb="FFFFE699"/>
        </patternFill>
      </fill>
    </dxf>
    <dxf>
      <font>
        <b/>
      </font>
    </dxf>
    <dxf>
      <alignment horizontal="center" indent="0"/>
    </dxf>
    <dxf>
      <alignment horizontal="center" indent="0"/>
    </dxf>
    <dxf>
      <font>
        <sz val="12"/>
      </font>
    </dxf>
    <dxf>
      <font>
        <sz val="12"/>
      </font>
    </dxf>
    <dxf>
      <font>
        <sz val="12"/>
      </font>
    </dxf>
    <dxf>
      <alignment vertical="center" indent="0"/>
    </dxf>
    <dxf>
      <alignment vertical="center" indent="0"/>
    </dxf>
    <dxf>
      <alignment vertical="center" indent="0"/>
    </dxf>
    <dxf>
      <alignment horizontal="center" indent="0"/>
    </dxf>
    <dxf>
      <alignment horizontal="center" indent="0"/>
    </dxf>
    <dxf>
      <fill>
        <patternFill patternType="solid">
          <fgColor indexed="64"/>
          <bgColor rgb="FF92D050"/>
        </patternFill>
      </fill>
    </dxf>
    <dxf>
      <fill>
        <patternFill patternType="solid">
          <fgColor indexed="64"/>
          <bgColor rgb="FF00B0F0"/>
        </patternFill>
      </fill>
    </dxf>
    <dxf>
      <font>
        <sz val="12"/>
      </font>
    </dxf>
    <dxf>
      <alignment vertical="center" indent="0"/>
    </dxf>
    <dxf>
      <alignment horizontal="center" indent="0"/>
    </dxf>
    <dxf>
      <font>
        <b/>
      </font>
    </dxf>
    <dxf>
      <fill>
        <patternFill patternType="solid">
          <fgColor indexed="64"/>
          <bgColor rgb="FF00B0F0"/>
        </patternFill>
      </fill>
    </dxf>
    <dxf>
      <fill>
        <patternFill patternType="solid">
          <fgColor indexed="64"/>
          <bgColor rgb="FF00B0F0"/>
        </patternFill>
      </fill>
    </dxf>
    <dxf>
      <fill>
        <patternFill patternType="solid">
          <fgColor indexed="64"/>
          <bgColor rgb="FFF4B084"/>
        </patternFill>
      </fill>
    </dxf>
    <dxf>
      <fill>
        <patternFill patternType="solid">
          <fgColor indexed="64"/>
          <bgColor rgb="FFF4B084"/>
        </patternFill>
      </fill>
    </dxf>
    <dxf>
      <fill>
        <patternFill patternType="solid">
          <fgColor indexed="64"/>
          <bgColor rgb="FFF4B084"/>
        </patternFill>
      </fill>
    </dxf>
    <dxf>
      <fill>
        <patternFill patternType="solid">
          <fgColor indexed="64"/>
          <bgColor rgb="FFF4B084"/>
        </patternFill>
      </fill>
    </dxf>
    <dxf>
      <fill>
        <patternFill patternType="solid">
          <fgColor indexed="64"/>
          <bgColor rgb="FFF4B084"/>
        </patternFill>
      </fill>
    </dxf>
    <dxf>
      <fill>
        <patternFill patternType="solid">
          <fgColor indexed="64"/>
          <bgColor rgb="FFF4B084"/>
        </patternFill>
      </fill>
    </dxf>
    <dxf>
      <fill>
        <patternFill patternType="solid">
          <fgColor indexed="64"/>
          <bgColor rgb="FFFFD966"/>
        </patternFill>
      </fill>
    </dxf>
    <dxf>
      <border outline="0">
        <left style="thick">
          <color rgb="FF000000"/>
        </left>
        <right style="thick">
          <color rgb="FF000000"/>
        </right>
        <top style="thick">
          <color rgb="FF000000"/>
        </top>
        <bottom style="thick">
          <color rgb="FF000000"/>
        </bottom>
      </border>
    </dxf>
    <dxf>
      <border outline="0">
        <left style="thick">
          <color rgb="FF000000"/>
        </left>
        <right style="thick">
          <color rgb="FF000000"/>
        </right>
        <top style="thick">
          <color rgb="FF000000"/>
        </top>
        <bottom style="thick">
          <color rgb="FF000000"/>
        </bottom>
      </border>
    </dxf>
    <dxf>
      <border outline="0">
        <left style="thick">
          <color rgb="FF000000"/>
        </left>
        <right style="thick">
          <color rgb="FF000000"/>
        </right>
        <top style="thick">
          <color rgb="FF000000"/>
        </top>
        <bottom style="thick">
          <color rgb="FF000000"/>
        </bottom>
      </border>
    </dxf>
    <dxf>
      <border outline="0">
        <left style="thick">
          <color rgb="FF000000"/>
        </left>
        <right style="thick">
          <color rgb="FF000000"/>
        </right>
        <top style="thick">
          <color rgb="FF000000"/>
        </top>
        <bottom style="thick">
          <color rgb="FF000000"/>
        </bottom>
      </border>
    </dxf>
    <dxf>
      <border outline="0">
        <left style="thick">
          <color rgb="FF000000"/>
        </left>
        <right style="thick">
          <color rgb="FF000000"/>
        </right>
        <top style="thick">
          <color rgb="FF000000"/>
        </top>
        <bottom style="thick">
          <color rgb="FF000000"/>
        </bottom>
      </border>
    </dxf>
    <dxf>
      <border outline="0">
        <left style="thick">
          <color rgb="FF000000"/>
        </left>
        <right style="thick">
          <color rgb="FF000000"/>
        </right>
        <top style="thick">
          <color rgb="FF000000"/>
        </top>
        <bottom style="thick">
          <color rgb="FF000000"/>
        </bottom>
      </border>
    </dxf>
    <dxf>
      <alignment horizontal="center" indent="0"/>
    </dxf>
    <dxf>
      <alignment vertical="center" indent="0"/>
    </dxf>
    <dxf>
      <alignment horizontal="center" indent="0"/>
    </dxf>
    <dxf>
      <alignment vertical="center" indent="0"/>
    </dxf>
    <dxf>
      <fill>
        <patternFill patternType="solid">
          <fgColor indexed="64"/>
          <bgColor rgb="FFFFFFFF"/>
        </patternFill>
      </fill>
    </dxf>
    <dxf>
      <fill>
        <patternFill patternType="solid">
          <fgColor indexed="64"/>
          <bgColor rgb="FFFFFFFF"/>
        </patternFill>
      </fill>
    </dxf>
    <dxf>
      <fill>
        <patternFill patternType="solid">
          <fgColor indexed="64"/>
          <bgColor rgb="FFFFFFFF"/>
        </patternFill>
      </fill>
    </dxf>
    <dxf>
      <fill>
        <patternFill patternType="solid">
          <fgColor indexed="64"/>
          <bgColor rgb="FFFFFFFF"/>
        </patternFill>
      </fill>
    </dxf>
    <dxf>
      <fill>
        <patternFill patternType="solid">
          <fgColor indexed="64"/>
          <bgColor rgb="FFFFFFFF"/>
        </patternFill>
      </fill>
    </dxf>
    <dxf>
      <fill>
        <patternFill patternType="solid">
          <fgColor indexed="64"/>
          <bgColor rgb="FFFFFFFF"/>
        </patternFill>
      </fill>
    </dxf>
    <dxf>
      <border outline="0">
        <left/>
        <right/>
        <top/>
        <bottom/>
      </border>
    </dxf>
    <dxf>
      <border outline="0">
        <left/>
        <right/>
        <top/>
        <bottom/>
      </border>
    </dxf>
    <dxf>
      <border outline="0">
        <left/>
        <right/>
        <top/>
        <bottom/>
      </border>
    </dxf>
    <dxf>
      <border outline="0">
        <left/>
        <right/>
        <top/>
        <bottom/>
      </border>
    </dxf>
    <dxf>
      <border outline="0">
        <left/>
        <right/>
        <top/>
        <bottom/>
      </border>
    </dxf>
    <dxf>
      <border outline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[Progetto_ Excel (5).xlsx]Tabella + Grafico!Tabella pivot3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'Tabella + Grafico'!$B$20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'Tabella + Grafico'!$A$21:$A$33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novembre</c:v>
                </c:pt>
                <c:pt idx="10">
                  <c:v>dicembre</c:v>
                </c:pt>
                <c:pt idx="11">
                  <c:v>(vuoto)</c:v>
                </c:pt>
              </c:strCache>
            </c:strRef>
          </c:cat>
          <c:val>
            <c:numRef>
              <c:f>'Tabella + Grafico'!$B$21:$B$33</c:f>
              <c:numCache>
                <c:formatCode>General</c:formatCode>
                <c:ptCount val="12"/>
                <c:pt idx="0">
                  <c:v>288.89</c:v>
                </c:pt>
                <c:pt idx="1">
                  <c:v>84.62</c:v>
                </c:pt>
                <c:pt idx="2">
                  <c:v>41.41</c:v>
                </c:pt>
                <c:pt idx="3">
                  <c:v>327.25</c:v>
                </c:pt>
                <c:pt idx="4">
                  <c:v>163.43</c:v>
                </c:pt>
                <c:pt idx="5">
                  <c:v>179.76999999999998</c:v>
                </c:pt>
                <c:pt idx="6">
                  <c:v>35.71</c:v>
                </c:pt>
                <c:pt idx="7">
                  <c:v>168.2</c:v>
                </c:pt>
                <c:pt idx="8">
                  <c:v>102.28</c:v>
                </c:pt>
                <c:pt idx="9">
                  <c:v>66.98</c:v>
                </c:pt>
                <c:pt idx="10">
                  <c:v>139.11000000000001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BB-42A9-BFAF-58C46BEA2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7834775"/>
        <c:axId val="1287821463"/>
      </c:barChart>
      <c:catAx>
        <c:axId val="12878347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7821463"/>
        <c:crosses val="autoZero"/>
        <c:auto val="1"/>
        <c:lblAlgn val="ctr"/>
        <c:lblOffset val="100"/>
        <c:noMultiLvlLbl val="0"/>
      </c:catAx>
      <c:valAx>
        <c:axId val="1287821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7834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666750</xdr:colOff>
      <xdr:row>18</xdr:row>
      <xdr:rowOff>104775</xdr:rowOff>
    </xdr:from>
    <xdr:to>
      <xdr:col>9</xdr:col>
      <xdr:colOff>1295400</xdr:colOff>
      <xdr:row>36</xdr:row>
      <xdr:rowOff>76200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1871ECF-DBA8-487B-B614-7478294E5B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4081.640445254627" createdVersion="6" refreshedVersion="6" minRefreshableVersion="3" recordCount="26" xr:uid="{A86A6B1D-8924-430C-9096-63546A9312C3}">
  <cacheSource type="worksheet">
    <worksheetSource ref="A1:G1048576" sheet="Vendite Supermercati Acme 2017 "/>
  </cacheSource>
  <cacheFields count="7">
    <cacheField name="# Scontrino" numFmtId="0">
      <sharedItems containsString="0" containsBlank="1" containsNumber="1" containsInteger="1" minValue="1" maxValue="25"/>
    </cacheField>
    <cacheField name="Provincia" numFmtId="0">
      <sharedItems containsBlank="1"/>
    </cacheField>
    <cacheField name="Mese" numFmtId="0">
      <sharedItems containsBlank="1" count="12">
        <s v="gennaio"/>
        <s v="maggio"/>
        <s v="dicembre"/>
        <s v="agosto"/>
        <s v="aprile"/>
        <s v="settembre"/>
        <s v="giugno"/>
        <s v="novembre"/>
        <s v="febbraio"/>
        <s v="luglio"/>
        <s v="marzo"/>
        <m/>
      </sharedItems>
    </cacheField>
    <cacheField name="Importo Scontrino" numFmtId="0">
      <sharedItems containsString="0" containsBlank="1" containsNumber="1" minValue="2.64" maxValue="140.69999999999999"/>
    </cacheField>
    <cacheField name="Reparto" numFmtId="0">
      <sharedItems containsBlank="1" count="8">
        <s v="Pasta"/>
        <s v="Cereali"/>
        <s v="Frigo"/>
        <s v="Bevande"/>
        <s v="Ortofrutticolo"/>
        <s v="Macelleria"/>
        <s v="Forno"/>
        <m/>
      </sharedItems>
    </cacheField>
    <cacheField name="Città" numFmtId="0">
      <sharedItems containsBlank="1"/>
    </cacheField>
    <cacheField name="Import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4081.66349791667" createdVersion="6" refreshedVersion="6" minRefreshableVersion="3" recordCount="26" xr:uid="{3301CAF6-5337-494D-ABB7-04586569FAF8}">
  <cacheSource type="worksheet">
    <worksheetSource ref="C1:D1048576" sheet="Vendite Supermercati Acme 2017 "/>
  </cacheSource>
  <cacheFields count="2">
    <cacheField name="Mese" numFmtId="0">
      <sharedItems containsBlank="1" count="12">
        <s v="gennaio"/>
        <s v="maggio"/>
        <s v="dicembre"/>
        <s v="agosto"/>
        <s v="aprile"/>
        <s v="settembre"/>
        <s v="giugno"/>
        <s v="novembre"/>
        <s v="febbraio"/>
        <s v="luglio"/>
        <s v="marzo"/>
        <m/>
      </sharedItems>
    </cacheField>
    <cacheField name="Importo Scontrino" numFmtId="0">
      <sharedItems containsString="0" containsBlank="1" containsNumber="1" minValue="2.64" maxValue="140.69999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">
  <r>
    <n v="3"/>
    <s v="Roma"/>
    <x v="0"/>
    <n v="140.69999999999999"/>
    <x v="0"/>
    <s v="Roma"/>
    <s v="Alto"/>
  </r>
  <r>
    <n v="14"/>
    <s v="Roma"/>
    <x v="1"/>
    <n v="140.12"/>
    <x v="0"/>
    <s v="Roma"/>
    <s v="Alto"/>
  </r>
  <r>
    <n v="25"/>
    <s v="Frosinone"/>
    <x v="2"/>
    <n v="139.11000000000001"/>
    <x v="1"/>
    <s v="Frosinone"/>
    <s v="Alto"/>
  </r>
  <r>
    <n v="20"/>
    <s v="Viterbo"/>
    <x v="3"/>
    <n v="113.1"/>
    <x v="1"/>
    <s v="Tarquinia"/>
    <s v="Alto"/>
  </r>
  <r>
    <n v="1"/>
    <s v="Roma"/>
    <x v="0"/>
    <n v="110.15"/>
    <x v="0"/>
    <s v="Roma"/>
    <s v="Alto"/>
  </r>
  <r>
    <n v="10"/>
    <s v="Roma"/>
    <x v="4"/>
    <n v="108"/>
    <x v="0"/>
    <s v="Roma"/>
    <s v="Alto"/>
  </r>
  <r>
    <n v="23"/>
    <s v="Frosinone"/>
    <x v="5"/>
    <n v="99.64"/>
    <x v="1"/>
    <s v="Frosinone"/>
    <s v="Alto"/>
  </r>
  <r>
    <n v="16"/>
    <s v="Roma"/>
    <x v="6"/>
    <n v="92.48"/>
    <x v="2"/>
    <s v="Roma"/>
    <s v="Alto"/>
  </r>
  <r>
    <n v="12"/>
    <s v="Roma"/>
    <x v="4"/>
    <n v="92.42"/>
    <x v="3"/>
    <s v="Roma"/>
    <s v="Alto"/>
  </r>
  <r>
    <n v="24"/>
    <s v="Roma"/>
    <x v="7"/>
    <n v="66.98"/>
    <x v="4"/>
    <s v="Roma"/>
    <s v="Alto"/>
  </r>
  <r>
    <n v="21"/>
    <s v="Roma"/>
    <x v="3"/>
    <n v="55.1"/>
    <x v="5"/>
    <s v="Roma"/>
    <s v="Basso"/>
  </r>
  <r>
    <n v="11"/>
    <s v="Roma"/>
    <x v="4"/>
    <n v="53.1"/>
    <x v="6"/>
    <s v="Roma"/>
    <s v="Basso"/>
  </r>
  <r>
    <n v="5"/>
    <s v="Rieti"/>
    <x v="8"/>
    <n v="52.47"/>
    <x v="5"/>
    <s v="Rieti"/>
    <s v="Basso"/>
  </r>
  <r>
    <n v="18"/>
    <s v="Latina"/>
    <x v="6"/>
    <n v="52.16"/>
    <x v="0"/>
    <s v="Gaeta"/>
    <s v="Basso"/>
  </r>
  <r>
    <n v="9"/>
    <s v="Roma"/>
    <x v="4"/>
    <n v="47.7"/>
    <x v="4"/>
    <s v="Roma"/>
    <s v="Basso"/>
  </r>
  <r>
    <n v="2"/>
    <s v="Roma"/>
    <x v="0"/>
    <n v="38.04"/>
    <x v="3"/>
    <s v="Roma"/>
    <s v="Basso"/>
  </r>
  <r>
    <n v="19"/>
    <s v="Roma"/>
    <x v="9"/>
    <n v="35.71"/>
    <x v="6"/>
    <s v="Roma"/>
    <s v="Basso"/>
  </r>
  <r>
    <n v="17"/>
    <s v="Latina"/>
    <x v="6"/>
    <n v="35.130000000000003"/>
    <x v="3"/>
    <s v="Gaeta"/>
    <s v="Basso"/>
  </r>
  <r>
    <n v="4"/>
    <s v="Roma"/>
    <x v="8"/>
    <n v="32.15"/>
    <x v="4"/>
    <s v="Roma"/>
    <s v="Basso"/>
  </r>
  <r>
    <n v="6"/>
    <s v="Roma"/>
    <x v="10"/>
    <n v="31.11"/>
    <x v="6"/>
    <s v="Roma"/>
    <s v="Basso"/>
  </r>
  <r>
    <n v="15"/>
    <s v="Roma"/>
    <x v="1"/>
    <n v="23.31"/>
    <x v="3"/>
    <s v="Roma"/>
    <s v="Basso"/>
  </r>
  <r>
    <n v="8"/>
    <s v="Roma"/>
    <x v="4"/>
    <n v="14.03"/>
    <x v="5"/>
    <s v="Roma"/>
    <s v="Basso"/>
  </r>
  <r>
    <n v="13"/>
    <s v="Roma"/>
    <x v="4"/>
    <n v="12"/>
    <x v="5"/>
    <s v="Roma"/>
    <s v="Basso"/>
  </r>
  <r>
    <n v="7"/>
    <s v="Roma"/>
    <x v="10"/>
    <n v="10.3"/>
    <x v="5"/>
    <s v="Roma"/>
    <s v="Basso"/>
  </r>
  <r>
    <n v="22"/>
    <s v="Roma"/>
    <x v="5"/>
    <n v="2.64"/>
    <x v="6"/>
    <s v="Roma"/>
    <s v="Basso"/>
  </r>
  <r>
    <m/>
    <m/>
    <x v="11"/>
    <m/>
    <x v="7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">
  <r>
    <x v="0"/>
    <n v="140.69999999999999"/>
  </r>
  <r>
    <x v="1"/>
    <n v="140.12"/>
  </r>
  <r>
    <x v="2"/>
    <n v="139.11000000000001"/>
  </r>
  <r>
    <x v="3"/>
    <n v="113.1"/>
  </r>
  <r>
    <x v="0"/>
    <n v="110.15"/>
  </r>
  <r>
    <x v="4"/>
    <n v="108"/>
  </r>
  <r>
    <x v="5"/>
    <n v="99.64"/>
  </r>
  <r>
    <x v="6"/>
    <n v="92.48"/>
  </r>
  <r>
    <x v="4"/>
    <n v="92.42"/>
  </r>
  <r>
    <x v="7"/>
    <n v="66.98"/>
  </r>
  <r>
    <x v="3"/>
    <n v="55.1"/>
  </r>
  <r>
    <x v="4"/>
    <n v="53.1"/>
  </r>
  <r>
    <x v="8"/>
    <n v="52.47"/>
  </r>
  <r>
    <x v="6"/>
    <n v="52.16"/>
  </r>
  <r>
    <x v="4"/>
    <n v="47.7"/>
  </r>
  <r>
    <x v="0"/>
    <n v="38.04"/>
  </r>
  <r>
    <x v="9"/>
    <n v="35.71"/>
  </r>
  <r>
    <x v="6"/>
    <n v="35.130000000000003"/>
  </r>
  <r>
    <x v="8"/>
    <n v="32.15"/>
  </r>
  <r>
    <x v="10"/>
    <n v="31.11"/>
  </r>
  <r>
    <x v="1"/>
    <n v="23.31"/>
  </r>
  <r>
    <x v="4"/>
    <n v="14.03"/>
  </r>
  <r>
    <x v="4"/>
    <n v="12"/>
  </r>
  <r>
    <x v="10"/>
    <n v="10.3"/>
  </r>
  <r>
    <x v="5"/>
    <n v="2.64"/>
  </r>
  <r>
    <x v="1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6860FB-5B3B-4DBE-993B-51335C3C07AD}" name="Tabella pivot3" cacheId="2516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compact="0" compactData="0" multipleFieldFilters="0" chartFormat="1">
  <location ref="A20:B33" firstHeaderRow="1" firstDataRow="1" firstDataCol="1"/>
  <pivotFields count="2">
    <pivotField axis="axisRow" compact="0" outline="0" showAll="0">
      <items count="13">
        <item x="0"/>
        <item x="8"/>
        <item x="10"/>
        <item x="4"/>
        <item x="1"/>
        <item x="6"/>
        <item x="9"/>
        <item x="3"/>
        <item x="5"/>
        <item x="7"/>
        <item x="2"/>
        <item x="11"/>
        <item t="default"/>
      </items>
    </pivotField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omma di Importo Scontrino" fld="1" baseField="0" baseItem="0"/>
  </dataFields>
  <formats count="22">
    <format dxfId="41">
      <pivotArea type="all" dataOnly="0" outline="0" fieldPosition="0"/>
    </format>
    <format dxfId="42">
      <pivotArea outline="0" collapsedLevelsAreSubtotals="1" fieldPosition="0"/>
    </format>
    <format dxfId="43">
      <pivotArea field="0" type="button" dataOnly="0" labelOnly="1" outline="0" axis="axisRow" fieldPosition="0"/>
    </format>
    <format dxfId="44">
      <pivotArea dataOnly="0" labelOnly="1" outline="0" fieldPosition="0">
        <references count="1">
          <reference field="0" count="0"/>
        </references>
      </pivotArea>
    </format>
    <format dxfId="45">
      <pivotArea dataOnly="0" labelOnly="1" grandRow="1" outline="0" fieldPosition="0"/>
    </format>
    <format dxfId="46">
      <pivotArea dataOnly="0" labelOnly="1" outline="0" axis="axisValues" fieldPosition="0"/>
    </format>
    <format dxfId="47">
      <pivotArea field="0" type="button" dataOnly="0" labelOnly="1" outline="0" axis="axisRow" fieldPosition="0"/>
    </format>
    <format dxfId="48">
      <pivotArea field="0" type="button" dataOnly="0" labelOnly="1" outline="0" axis="axisRow" fieldPosition="0"/>
    </format>
    <format dxfId="49">
      <pivotArea dataOnly="0" labelOnly="1" outline="0" axis="axisValues" fieldPosition="0"/>
    </format>
    <format dxfId="50">
      <pivotArea dataOnly="0" labelOnly="1" outline="0" axis="axisValues" fieldPosition="0"/>
    </format>
    <format dxfId="51">
      <pivotArea type="all" dataOnly="0" outline="0" fieldPosition="0"/>
    </format>
    <format dxfId="52">
      <pivotArea outline="0" collapsedLevelsAreSubtotals="1" fieldPosition="0"/>
    </format>
    <format dxfId="53">
      <pivotArea field="0" type="button" dataOnly="0" labelOnly="1" outline="0" axis="axisRow" fieldPosition="0"/>
    </format>
    <format dxfId="54">
      <pivotArea dataOnly="0" labelOnly="1" outline="0" fieldPosition="0">
        <references count="1">
          <reference field="0" count="0"/>
        </references>
      </pivotArea>
    </format>
    <format dxfId="55">
      <pivotArea dataOnly="0" labelOnly="1" grandRow="1" outline="0" fieldPosition="0"/>
    </format>
    <format dxfId="56">
      <pivotArea dataOnly="0" labelOnly="1" outline="0" axis="axisValues" fieldPosition="0"/>
    </format>
    <format dxfId="57">
      <pivotArea type="all" dataOnly="0" outline="0" fieldPosition="0"/>
    </format>
    <format dxfId="58">
      <pivotArea outline="0" collapsedLevelsAreSubtotals="1" fieldPosition="0"/>
    </format>
    <format dxfId="59">
      <pivotArea field="0" type="button" dataOnly="0" labelOnly="1" outline="0" axis="axisRow" fieldPosition="0"/>
    </format>
    <format dxfId="60">
      <pivotArea dataOnly="0" labelOnly="1" outline="0" fieldPosition="0">
        <references count="1">
          <reference field="0" count="0"/>
        </references>
      </pivotArea>
    </format>
    <format dxfId="61">
      <pivotArea dataOnly="0" labelOnly="1" grandRow="1" outline="0" fieldPosition="0"/>
    </format>
    <format dxfId="62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79A88C-3233-4916-84CF-A0F72D9E74EA}" name="Tabella pivot1" cacheId="2515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compact="0" compactData="0" multipleFieldFilters="0">
  <location ref="A3:J17" firstHeaderRow="1" firstDataRow="2" firstDataCol="1"/>
  <pivotFields count="7">
    <pivotField compact="0" outline="0" showAll="0"/>
    <pivotField compact="0" outline="0" showAll="0"/>
    <pivotField axis="axisRow" compact="0" outline="0" showAll="0">
      <items count="13">
        <item x="0"/>
        <item x="8"/>
        <item x="10"/>
        <item x="4"/>
        <item x="1"/>
        <item x="6"/>
        <item x="9"/>
        <item x="3"/>
        <item x="5"/>
        <item x="7"/>
        <item x="2"/>
        <item x="11"/>
        <item t="default"/>
      </items>
    </pivotField>
    <pivotField compact="0" outline="0" showAll="0"/>
    <pivotField axis="axisCol" compact="0" outline="0" showAll="0">
      <items count="9">
        <item x="3"/>
        <item x="1"/>
        <item x="6"/>
        <item x="2"/>
        <item x="5"/>
        <item x="4"/>
        <item x="0"/>
        <item x="7"/>
        <item t="default"/>
      </items>
    </pivotField>
    <pivotField compact="0" outline="0" showAll="0"/>
    <pivotField dataField="1" compact="0" outline="0" showAll="0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4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nteggio di Importo" fld="6" subtotal="count" baseField="0" baseItem="0"/>
  </dataFields>
  <formats count="40">
    <format dxfId="1">
      <pivotArea type="all" dataOnly="0" outline="0" fieldPosition="0"/>
    </format>
    <format dxfId="2">
      <pivotArea outline="0" collapsedLevelsAreSubtotals="1" fieldPosition="0"/>
    </format>
    <format dxfId="3">
      <pivotArea type="origin" dataOnly="0" labelOnly="1" outline="0" fieldPosition="0"/>
    </format>
    <format dxfId="4">
      <pivotArea field="4" type="button" dataOnly="0" labelOnly="1" outline="0" axis="axisCol" fieldPosition="0"/>
    </format>
    <format dxfId="5">
      <pivotArea type="topRight" dataOnly="0" labelOnly="1" outline="0" fieldPosition="0"/>
    </format>
    <format dxfId="6">
      <pivotArea field="2" type="button" dataOnly="0" labelOnly="1" outline="0" axis="axisRow" fieldPosition="0"/>
    </format>
    <format dxfId="7">
      <pivotArea dataOnly="0" labelOnly="1" outline="0" fieldPosition="0">
        <references count="1">
          <reference field="2" count="0"/>
        </references>
      </pivotArea>
    </format>
    <format dxfId="8">
      <pivotArea dataOnly="0" labelOnly="1" grandRow="1" outline="0" fieldPosition="0"/>
    </format>
    <format dxfId="9">
      <pivotArea dataOnly="0" labelOnly="1" outline="0" fieldPosition="0">
        <references count="1">
          <reference field="4" count="0"/>
        </references>
      </pivotArea>
    </format>
    <format dxfId="10">
      <pivotArea dataOnly="0" labelOnly="1" grandCol="1" outline="0" fieldPosition="0"/>
    </format>
    <format dxfId="11">
      <pivotArea field="2" type="button" dataOnly="0" labelOnly="1" outline="0" axis="axisRow" fieldPosition="0"/>
    </format>
    <format dxfId="12">
      <pivotArea dataOnly="0" labelOnly="1" outline="0" fieldPosition="0">
        <references count="1">
          <reference field="4" count="0"/>
        </references>
      </pivotArea>
    </format>
    <format dxfId="13">
      <pivotArea dataOnly="0" labelOnly="1" grandCol="1" outline="0" fieldPosition="0"/>
    </format>
    <format dxfId="14">
      <pivotArea dataOnly="0" labelOnly="1" outline="0" fieldPosition="0">
        <references count="1">
          <reference field="2" count="0"/>
        </references>
      </pivotArea>
    </format>
    <format dxfId="15">
      <pivotArea dataOnly="0" labelOnly="1" outline="0" fieldPosition="0">
        <references count="1">
          <reference field="2" count="0"/>
        </references>
      </pivotArea>
    </format>
    <format dxfId="16">
      <pivotArea dataOnly="0" labelOnly="1" outline="0" fieldPosition="0">
        <references count="1">
          <reference field="2" count="0"/>
        </references>
      </pivotArea>
    </format>
    <format dxfId="17">
      <pivotArea field="2" type="button" dataOnly="0" labelOnly="1" outline="0" axis="axisRow" fieldPosition="0"/>
    </format>
    <format dxfId="18">
      <pivotArea field="2" type="button" dataOnly="0" labelOnly="1" outline="0" axis="axisRow" fieldPosition="0"/>
    </format>
    <format dxfId="19">
      <pivotArea dataOnly="0" labelOnly="1" outline="0" fieldPosition="0">
        <references count="1">
          <reference field="4" count="0"/>
        </references>
      </pivotArea>
    </format>
    <format dxfId="20">
      <pivotArea dataOnly="0" labelOnly="1" grandCol="1" outline="0" fieldPosition="0"/>
    </format>
    <format dxfId="21">
      <pivotArea field="2" type="button" dataOnly="0" labelOnly="1" outline="0" axis="axisRow" fieldPosition="0"/>
    </format>
    <format dxfId="22">
      <pivotArea dataOnly="0" labelOnly="1" outline="0" fieldPosition="0">
        <references count="1">
          <reference field="4" count="0"/>
        </references>
      </pivotArea>
    </format>
    <format dxfId="23">
      <pivotArea dataOnly="0" labelOnly="1" grandCol="1" outline="0" fieldPosition="0"/>
    </format>
    <format dxfId="24">
      <pivotArea dataOnly="0" labelOnly="1" outline="0" fieldPosition="0">
        <references count="1">
          <reference field="4" count="0"/>
        </references>
      </pivotArea>
    </format>
    <format dxfId="25">
      <pivotArea dataOnly="0" labelOnly="1" grandCol="1" outline="0" fieldPosition="0"/>
    </format>
    <format dxfId="26">
      <pivotArea outline="0" fieldPosition="0">
        <references count="1">
          <reference field="2" count="0" selected="0"/>
        </references>
      </pivotArea>
    </format>
    <format dxfId="27">
      <pivotArea dataOnly="0" labelOnly="1" grandRow="1" outline="0" fieldPosition="0"/>
    </format>
    <format dxfId="28">
      <pivotArea dataOnly="0" labelOnly="1" grandRow="1" outline="0" fieldPosition="0"/>
    </format>
    <format dxfId="29">
      <pivotArea dataOnly="0" labelOnly="1" grandRow="1" outline="0" fieldPosition="0"/>
    </format>
    <format dxfId="30">
      <pivotArea dataOnly="0" labelOnly="1" grandRow="1" outline="0" fieldPosition="0"/>
    </format>
    <format dxfId="31">
      <pivotArea outline="0" fieldPosition="0">
        <references count="1">
          <reference field="2" count="0" selected="0"/>
        </references>
      </pivotArea>
    </format>
    <format dxfId="32">
      <pivotArea grandRow="1" outline="0" collapsedLevelsAreSubtotals="1" fieldPosition="0"/>
    </format>
    <format dxfId="33">
      <pivotArea dataOnly="0" labelOnly="1" grandRow="1" outline="0" fieldPosition="0"/>
    </format>
    <format dxfId="34">
      <pivotArea type="origin" dataOnly="0" labelOnly="1" outline="0" fieldPosition="0"/>
    </format>
    <format dxfId="35">
      <pivotArea field="4" type="button" dataOnly="0" labelOnly="1" outline="0" axis="axisCol" fieldPosition="0"/>
    </format>
    <format dxfId="36">
      <pivotArea type="topRight" dataOnly="0" labelOnly="1" outline="0" fieldPosition="0"/>
    </format>
    <format dxfId="37">
      <pivotArea field="2" type="button" dataOnly="0" labelOnly="1" outline="0" axis="axisRow" fieldPosition="0"/>
    </format>
    <format dxfId="38">
      <pivotArea dataOnly="0" labelOnly="1" outline="0" fieldPosition="0">
        <references count="1">
          <reference field="4" count="0"/>
        </references>
      </pivotArea>
    </format>
    <format dxfId="39">
      <pivotArea dataOnly="0" labelOnly="1" grandCol="1" outline="0" fieldPosition="0"/>
    </format>
    <format dxfId="4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26"/>
  <sheetViews>
    <sheetView topLeftCell="A11" workbookViewId="0">
      <selection activeCell="J20" sqref="J20"/>
    </sheetView>
  </sheetViews>
  <sheetFormatPr defaultColWidth="14.42578125" defaultRowHeight="15.75" customHeight="1"/>
  <cols>
    <col min="1" max="1" width="11.42578125" customWidth="1"/>
    <col min="2" max="2" width="9.5703125" customWidth="1"/>
    <col min="3" max="3" width="9.42578125" customWidth="1"/>
    <col min="4" max="4" width="17.28515625" customWidth="1"/>
    <col min="5" max="5" width="11.7109375" customWidth="1"/>
    <col min="6" max="6" width="9.85546875" customWidth="1"/>
    <col min="7" max="7" width="11.7109375" customWidth="1"/>
    <col min="8" max="8" width="12.140625" customWidth="1"/>
    <col min="9" max="9" width="57.7109375" customWidth="1"/>
    <col min="10" max="10" width="29.28515625" customWidth="1"/>
  </cols>
  <sheetData>
    <row r="1" spans="1:31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13" t="s">
        <v>6</v>
      </c>
      <c r="H1" s="8"/>
      <c r="I1" s="8" t="s">
        <v>7</v>
      </c>
      <c r="J1" s="1" t="s">
        <v>8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2.75">
      <c r="A2" s="3">
        <v>3</v>
      </c>
      <c r="B2" s="3" t="s">
        <v>9</v>
      </c>
      <c r="C2" s="3" t="s">
        <v>10</v>
      </c>
      <c r="D2" s="4">
        <v>140.69999999999999</v>
      </c>
      <c r="E2" s="3" t="s">
        <v>11</v>
      </c>
      <c r="F2" t="str">
        <f>VLOOKUP(B2,Città!$A:$B,2,FALSE)</f>
        <v>Roma</v>
      </c>
      <c r="G2" t="str">
        <f>IF(D2&gt;63.91,"Alto", "Basso")</f>
        <v>Alto</v>
      </c>
      <c r="H2" s="3">
        <v>1</v>
      </c>
      <c r="I2" s="3" t="s">
        <v>12</v>
      </c>
      <c r="J2" s="22" t="s">
        <v>13</v>
      </c>
      <c r="K2" s="5"/>
      <c r="L2" s="5"/>
    </row>
    <row r="3" spans="1:31" ht="12.75">
      <c r="A3" s="3">
        <v>14</v>
      </c>
      <c r="B3" s="3" t="s">
        <v>9</v>
      </c>
      <c r="C3" s="6" t="s">
        <v>14</v>
      </c>
      <c r="D3" s="4">
        <v>140.12</v>
      </c>
      <c r="E3" s="3" t="s">
        <v>11</v>
      </c>
      <c r="F3" t="str">
        <f>VLOOKUP(B3,Città!$A:$B,2,FALSE)</f>
        <v>Roma</v>
      </c>
      <c r="G3" t="str">
        <f t="shared" ref="G3:G26" si="0">IF(D3&gt;63.91,"Alto", "Basso")</f>
        <v>Alto</v>
      </c>
      <c r="H3" s="3">
        <v>2</v>
      </c>
      <c r="I3" s="3" t="s">
        <v>15</v>
      </c>
      <c r="J3" s="22" t="s">
        <v>16</v>
      </c>
      <c r="K3" s="5"/>
      <c r="L3" s="5"/>
    </row>
    <row r="4" spans="1:31" ht="12.75">
      <c r="A4" s="3">
        <v>25</v>
      </c>
      <c r="B4" s="3" t="s">
        <v>17</v>
      </c>
      <c r="C4" s="6" t="s">
        <v>18</v>
      </c>
      <c r="D4" s="4">
        <v>139.11000000000001</v>
      </c>
      <c r="E4" s="3" t="s">
        <v>19</v>
      </c>
      <c r="F4" t="str">
        <f>VLOOKUP(B4,Città!$A:$B,2,FALSE)</f>
        <v>Frosinone</v>
      </c>
      <c r="G4" t="str">
        <f t="shared" si="0"/>
        <v>Alto</v>
      </c>
      <c r="H4" s="3">
        <v>3</v>
      </c>
      <c r="I4" t="s">
        <v>20</v>
      </c>
      <c r="J4" s="22" t="s">
        <v>21</v>
      </c>
      <c r="K4" s="5"/>
      <c r="L4" s="5"/>
    </row>
    <row r="5" spans="1:31" ht="12.75">
      <c r="A5" s="3">
        <v>20</v>
      </c>
      <c r="B5" s="3" t="s">
        <v>22</v>
      </c>
      <c r="C5" s="6" t="s">
        <v>23</v>
      </c>
      <c r="D5" s="4">
        <v>113.1</v>
      </c>
      <c r="E5" s="3" t="s">
        <v>19</v>
      </c>
      <c r="F5" t="str">
        <f>VLOOKUP(B5,Città!$A:$B,2,FALSE)</f>
        <v>Tarquinia</v>
      </c>
      <c r="G5" t="str">
        <f t="shared" si="0"/>
        <v>Alto</v>
      </c>
      <c r="H5" s="3">
        <v>4</v>
      </c>
      <c r="I5" s="3" t="s">
        <v>24</v>
      </c>
      <c r="J5" s="22" t="s">
        <v>25</v>
      </c>
      <c r="K5" s="5"/>
      <c r="L5" s="5"/>
    </row>
    <row r="6" spans="1:31" ht="25.5">
      <c r="A6" s="3">
        <v>1</v>
      </c>
      <c r="B6" s="3" t="s">
        <v>9</v>
      </c>
      <c r="C6" s="3" t="s">
        <v>10</v>
      </c>
      <c r="D6" s="4">
        <v>110.15</v>
      </c>
      <c r="E6" s="4" t="s">
        <v>11</v>
      </c>
      <c r="F6" t="str">
        <f>VLOOKUP(B6,Città!$A:$B,2,FALSE)</f>
        <v>Roma</v>
      </c>
      <c r="G6" t="str">
        <f t="shared" si="0"/>
        <v>Alto</v>
      </c>
      <c r="H6" s="3">
        <v>5</v>
      </c>
      <c r="I6" s="9" t="s">
        <v>26</v>
      </c>
      <c r="J6" s="10">
        <f>SUM(D2:D26)</f>
        <v>1597.65</v>
      </c>
      <c r="K6" s="5"/>
      <c r="L6" s="5"/>
    </row>
    <row r="7" spans="1:31" ht="25.5">
      <c r="A7" s="3">
        <v>10</v>
      </c>
      <c r="B7" s="3" t="s">
        <v>9</v>
      </c>
      <c r="C7" s="6" t="s">
        <v>27</v>
      </c>
      <c r="D7" s="4">
        <v>108</v>
      </c>
      <c r="E7" s="3" t="s">
        <v>11</v>
      </c>
      <c r="F7" t="str">
        <f>VLOOKUP(B7,Città!$A:$B,2,FALSE)</f>
        <v>Roma</v>
      </c>
      <c r="G7" t="str">
        <f t="shared" si="0"/>
        <v>Alto</v>
      </c>
      <c r="H7" s="3">
        <v>6</v>
      </c>
      <c r="I7" s="9" t="s">
        <v>28</v>
      </c>
      <c r="J7">
        <f>SUMIF(C2:C26, "giugno",D2:D26)</f>
        <v>179.76999999999998</v>
      </c>
    </row>
    <row r="8" spans="1:31" ht="25.5">
      <c r="A8" s="3">
        <v>23</v>
      </c>
      <c r="B8" s="3" t="s">
        <v>17</v>
      </c>
      <c r="C8" s="6" t="s">
        <v>29</v>
      </c>
      <c r="D8" s="4">
        <v>99.64</v>
      </c>
      <c r="E8" s="3" t="s">
        <v>19</v>
      </c>
      <c r="F8" t="str">
        <f>VLOOKUP(B8,Città!$A:$B,2,FALSE)</f>
        <v>Frosinone</v>
      </c>
      <c r="G8" t="str">
        <f t="shared" si="0"/>
        <v>Alto</v>
      </c>
      <c r="H8">
        <v>7</v>
      </c>
      <c r="I8" s="9" t="s">
        <v>30</v>
      </c>
      <c r="J8" s="22" t="s">
        <v>9</v>
      </c>
    </row>
    <row r="9" spans="1:31" ht="25.5">
      <c r="A9" s="3">
        <v>16</v>
      </c>
      <c r="B9" s="3" t="s">
        <v>9</v>
      </c>
      <c r="C9" s="6" t="s">
        <v>31</v>
      </c>
      <c r="D9" s="4">
        <v>92.48</v>
      </c>
      <c r="E9" s="3" t="s">
        <v>32</v>
      </c>
      <c r="F9" t="str">
        <f>VLOOKUP(B9,Città!$A:$B,2,FALSE)</f>
        <v>Roma</v>
      </c>
      <c r="G9" t="str">
        <f t="shared" si="0"/>
        <v>Alto</v>
      </c>
      <c r="H9" s="3">
        <v>8</v>
      </c>
      <c r="I9" s="9" t="s">
        <v>33</v>
      </c>
      <c r="J9" s="7"/>
    </row>
    <row r="10" spans="1:31" ht="12.75">
      <c r="A10" s="3">
        <v>12</v>
      </c>
      <c r="B10" s="3" t="s">
        <v>9</v>
      </c>
      <c r="C10" s="6" t="s">
        <v>27</v>
      </c>
      <c r="D10" s="4">
        <v>92.42</v>
      </c>
      <c r="E10" s="3" t="s">
        <v>34</v>
      </c>
      <c r="F10" t="str">
        <f>VLOOKUP(B10,Città!$A:$B,2,FALSE)</f>
        <v>Roma</v>
      </c>
      <c r="G10" t="str">
        <f t="shared" si="0"/>
        <v>Alto</v>
      </c>
      <c r="H10" s="3">
        <v>9</v>
      </c>
      <c r="I10" s="3" t="s">
        <v>35</v>
      </c>
      <c r="J10">
        <v>6</v>
      </c>
    </row>
    <row r="11" spans="1:31" ht="25.5">
      <c r="A11" s="3">
        <v>24</v>
      </c>
      <c r="B11" s="3" t="s">
        <v>9</v>
      </c>
      <c r="C11" s="6" t="s">
        <v>36</v>
      </c>
      <c r="D11" s="4">
        <v>66.98</v>
      </c>
      <c r="E11" s="3" t="s">
        <v>37</v>
      </c>
      <c r="F11" t="str">
        <f>VLOOKUP(B11,Città!$A:$B,2,FALSE)</f>
        <v>Roma</v>
      </c>
      <c r="G11" t="str">
        <f t="shared" si="0"/>
        <v>Alto</v>
      </c>
      <c r="H11">
        <v>10</v>
      </c>
      <c r="I11" s="9" t="s">
        <v>38</v>
      </c>
      <c r="J11">
        <f>COUNTIF(B2:B26, "latina")</f>
        <v>2</v>
      </c>
    </row>
    <row r="12" spans="1:31" ht="25.5">
      <c r="A12" s="3">
        <v>21</v>
      </c>
      <c r="B12" s="3" t="s">
        <v>9</v>
      </c>
      <c r="C12" s="6" t="s">
        <v>23</v>
      </c>
      <c r="D12" s="4">
        <v>55.1</v>
      </c>
      <c r="E12" s="3" t="s">
        <v>39</v>
      </c>
      <c r="F12" t="str">
        <f>VLOOKUP(B12,Città!$A:$B,2,FALSE)</f>
        <v>Roma</v>
      </c>
      <c r="G12" t="str">
        <f t="shared" si="0"/>
        <v>Basso</v>
      </c>
      <c r="H12">
        <v>11</v>
      </c>
      <c r="I12" s="27" t="s">
        <v>40</v>
      </c>
      <c r="J12">
        <f>COUNTIFS(B2:B26,"roma",C2:C26,"aprile")</f>
        <v>6</v>
      </c>
    </row>
    <row r="13" spans="1:31" ht="12.75">
      <c r="A13" s="3">
        <v>11</v>
      </c>
      <c r="B13" s="3" t="s">
        <v>9</v>
      </c>
      <c r="C13" s="6" t="s">
        <v>27</v>
      </c>
      <c r="D13" s="4">
        <v>53.1</v>
      </c>
      <c r="E13" s="3" t="s">
        <v>41</v>
      </c>
      <c r="F13" t="str">
        <f>VLOOKUP(B13,Città!$A:$B,2,FALSE)</f>
        <v>Roma</v>
      </c>
      <c r="G13" t="str">
        <f t="shared" si="0"/>
        <v>Basso</v>
      </c>
      <c r="H13" s="3">
        <v>12</v>
      </c>
      <c r="I13" s="3" t="s">
        <v>42</v>
      </c>
      <c r="J13" s="11">
        <f>SUMIFS(D2:D26,E2:E26,"pasta",C2:C26,"gennaio")</f>
        <v>250.85</v>
      </c>
    </row>
    <row r="14" spans="1:31" ht="25.5">
      <c r="A14" s="3">
        <v>5</v>
      </c>
      <c r="B14" s="3" t="s">
        <v>43</v>
      </c>
      <c r="C14" s="6" t="s">
        <v>44</v>
      </c>
      <c r="D14" s="4">
        <v>52.47</v>
      </c>
      <c r="E14" s="3" t="s">
        <v>39</v>
      </c>
      <c r="F14" t="str">
        <f>VLOOKUP(B14,Città!$A:$B,2,FALSE)</f>
        <v>Rieti</v>
      </c>
      <c r="G14" t="str">
        <f t="shared" si="0"/>
        <v>Basso</v>
      </c>
      <c r="H14" s="3">
        <v>13</v>
      </c>
      <c r="I14" s="9" t="s">
        <v>45</v>
      </c>
      <c r="J14" s="20">
        <f>AVERAGE(D2:D26)</f>
        <v>63.906000000000006</v>
      </c>
    </row>
    <row r="15" spans="1:31" ht="38.25">
      <c r="A15" s="3">
        <v>18</v>
      </c>
      <c r="B15" s="3" t="s">
        <v>46</v>
      </c>
      <c r="C15" s="6" t="s">
        <v>31</v>
      </c>
      <c r="D15" s="4">
        <v>52.16</v>
      </c>
      <c r="E15" s="3" t="s">
        <v>11</v>
      </c>
      <c r="F15" t="str">
        <f>VLOOKUP(B15,Città!$A:$B,2,FALSE)</f>
        <v>Gaeta</v>
      </c>
      <c r="G15" t="str">
        <f t="shared" si="0"/>
        <v>Basso</v>
      </c>
      <c r="H15" s="3">
        <v>14</v>
      </c>
      <c r="I15" s="9" t="s">
        <v>47</v>
      </c>
      <c r="J15" s="12">
        <f>AVERAGEIF(D2:D26,"&gt;20")</f>
        <v>74.222857142857151</v>
      </c>
    </row>
    <row r="16" spans="1:31" ht="38.25">
      <c r="A16" s="3">
        <v>9</v>
      </c>
      <c r="B16" s="3" t="s">
        <v>9</v>
      </c>
      <c r="C16" s="6" t="s">
        <v>27</v>
      </c>
      <c r="D16" s="4">
        <v>47.7</v>
      </c>
      <c r="E16" s="3" t="s">
        <v>37</v>
      </c>
      <c r="F16" t="str">
        <f>VLOOKUP(B16,Città!$A:$B,2,FALSE)</f>
        <v>Roma</v>
      </c>
      <c r="G16" t="str">
        <f t="shared" si="0"/>
        <v>Basso</v>
      </c>
      <c r="H16" s="3">
        <v>15</v>
      </c>
      <c r="I16" s="9" t="s">
        <v>48</v>
      </c>
      <c r="J16" s="21">
        <f>AVERAGEIF(D2:D26, "&lt;106")</f>
        <v>44.551052631578941</v>
      </c>
    </row>
    <row r="17" spans="1:10" ht="38.25">
      <c r="A17" s="3">
        <v>2</v>
      </c>
      <c r="B17" s="3" t="s">
        <v>9</v>
      </c>
      <c r="C17" s="3" t="s">
        <v>10</v>
      </c>
      <c r="D17" s="4">
        <v>38.04</v>
      </c>
      <c r="E17" s="3" t="s">
        <v>34</v>
      </c>
      <c r="F17" t="str">
        <f>VLOOKUP(B17,Città!$A:$B,2,FALSE)</f>
        <v>Roma</v>
      </c>
      <c r="G17" t="str">
        <f>IF(D17&gt;63.91,"Alto", "Basso")</f>
        <v>Basso</v>
      </c>
      <c r="H17" s="3">
        <v>16</v>
      </c>
      <c r="I17" s="9" t="s">
        <v>49</v>
      </c>
      <c r="J17" s="22" t="s">
        <v>50</v>
      </c>
    </row>
    <row r="18" spans="1:10" ht="63.75">
      <c r="A18" s="3">
        <v>19</v>
      </c>
      <c r="B18" s="3" t="s">
        <v>9</v>
      </c>
      <c r="C18" s="6" t="s">
        <v>51</v>
      </c>
      <c r="D18" s="4">
        <v>35.71</v>
      </c>
      <c r="E18" s="3" t="s">
        <v>41</v>
      </c>
      <c r="F18" t="str">
        <f>VLOOKUP(B18,Città!$A:$B,2,FALSE)</f>
        <v>Roma</v>
      </c>
      <c r="G18" t="str">
        <f t="shared" si="0"/>
        <v>Basso</v>
      </c>
      <c r="H18" s="3">
        <v>17</v>
      </c>
      <c r="I18" s="9" t="s">
        <v>52</v>
      </c>
      <c r="J18" s="22" t="s">
        <v>53</v>
      </c>
    </row>
    <row r="19" spans="1:10" ht="51">
      <c r="A19" s="3">
        <v>17</v>
      </c>
      <c r="B19" s="3" t="s">
        <v>46</v>
      </c>
      <c r="C19" s="6" t="s">
        <v>31</v>
      </c>
      <c r="D19" s="4">
        <v>35.130000000000003</v>
      </c>
      <c r="E19" s="3" t="s">
        <v>34</v>
      </c>
      <c r="F19" t="str">
        <f>VLOOKUP(B19,Città!$A:$B,2,FALSE)</f>
        <v>Gaeta</v>
      </c>
      <c r="G19" t="str">
        <f t="shared" si="0"/>
        <v>Basso</v>
      </c>
      <c r="H19" s="3">
        <v>18</v>
      </c>
      <c r="I19" s="9" t="s">
        <v>54</v>
      </c>
      <c r="J19" s="31" t="s">
        <v>55</v>
      </c>
    </row>
    <row r="20" spans="1:10" ht="38.25">
      <c r="A20" s="3">
        <v>4</v>
      </c>
      <c r="B20" s="3" t="s">
        <v>9</v>
      </c>
      <c r="C20" s="6" t="s">
        <v>44</v>
      </c>
      <c r="D20" s="4">
        <v>32.15</v>
      </c>
      <c r="E20" s="3" t="s">
        <v>37</v>
      </c>
      <c r="F20" t="str">
        <f>VLOOKUP(B20,Città!$A:$B,2,FALSE)</f>
        <v>Roma</v>
      </c>
      <c r="G20" t="str">
        <f t="shared" si="0"/>
        <v>Basso</v>
      </c>
      <c r="H20" s="3">
        <v>19</v>
      </c>
      <c r="I20" s="9" t="s">
        <v>56</v>
      </c>
    </row>
    <row r="21" spans="1:10" ht="25.5">
      <c r="A21" s="3">
        <v>6</v>
      </c>
      <c r="B21" s="3" t="s">
        <v>9</v>
      </c>
      <c r="C21" s="6" t="s">
        <v>57</v>
      </c>
      <c r="D21" s="4">
        <v>31.11</v>
      </c>
      <c r="E21" s="3" t="s">
        <v>41</v>
      </c>
      <c r="F21" t="str">
        <f>VLOOKUP(B21,Città!$A:$B,2,FALSE)</f>
        <v>Roma</v>
      </c>
      <c r="G21" t="str">
        <f t="shared" si="0"/>
        <v>Basso</v>
      </c>
      <c r="H21" s="3">
        <v>20</v>
      </c>
      <c r="I21" s="9" t="s">
        <v>58</v>
      </c>
      <c r="J21" s="23" t="s">
        <v>59</v>
      </c>
    </row>
    <row r="22" spans="1:10" ht="12.75">
      <c r="A22" s="3">
        <v>15</v>
      </c>
      <c r="B22" s="3" t="s">
        <v>9</v>
      </c>
      <c r="C22" s="6" t="s">
        <v>14</v>
      </c>
      <c r="D22" s="4">
        <v>23.31</v>
      </c>
      <c r="E22" s="3" t="s">
        <v>34</v>
      </c>
      <c r="F22" t="str">
        <f>VLOOKUP(B22,Città!$A:$B,2,FALSE)</f>
        <v>Roma</v>
      </c>
      <c r="G22" t="str">
        <f t="shared" si="0"/>
        <v>Basso</v>
      </c>
      <c r="H22" s="3"/>
      <c r="I22" s="3"/>
      <c r="J22" s="7"/>
    </row>
    <row r="23" spans="1:10" ht="12.75">
      <c r="A23" s="3">
        <v>8</v>
      </c>
      <c r="B23" s="3" t="s">
        <v>9</v>
      </c>
      <c r="C23" s="6" t="s">
        <v>27</v>
      </c>
      <c r="D23" s="4">
        <v>14.03</v>
      </c>
      <c r="E23" s="3" t="s">
        <v>39</v>
      </c>
      <c r="F23" t="str">
        <f>VLOOKUP(B23,Città!$A:$B,2,FALSE)</f>
        <v>Roma</v>
      </c>
      <c r="G23" t="str">
        <f t="shared" si="0"/>
        <v>Basso</v>
      </c>
      <c r="H23" s="3"/>
      <c r="I23" s="3"/>
    </row>
    <row r="24" spans="1:10" ht="12.75">
      <c r="A24" s="3">
        <v>13</v>
      </c>
      <c r="B24" s="3" t="s">
        <v>9</v>
      </c>
      <c r="C24" s="6" t="s">
        <v>27</v>
      </c>
      <c r="D24" s="4">
        <v>12</v>
      </c>
      <c r="E24" s="3" t="s">
        <v>39</v>
      </c>
      <c r="F24" t="str">
        <f>VLOOKUP(B24,Città!$A:$B,2,FALSE)</f>
        <v>Roma</v>
      </c>
      <c r="G24" t="str">
        <f t="shared" si="0"/>
        <v>Basso</v>
      </c>
      <c r="H24" s="3"/>
      <c r="I24" s="3"/>
    </row>
    <row r="25" spans="1:10" ht="12.75">
      <c r="A25" s="3">
        <v>7</v>
      </c>
      <c r="B25" s="3" t="s">
        <v>9</v>
      </c>
      <c r="C25" s="6" t="s">
        <v>57</v>
      </c>
      <c r="D25" s="4">
        <v>10.3</v>
      </c>
      <c r="E25" s="3" t="s">
        <v>39</v>
      </c>
      <c r="F25" t="str">
        <f>VLOOKUP(B25,Città!$A:$B,2,FALSE)</f>
        <v>Roma</v>
      </c>
      <c r="G25" t="str">
        <f t="shared" si="0"/>
        <v>Basso</v>
      </c>
      <c r="H25" s="3"/>
      <c r="I25" s="3"/>
    </row>
    <row r="26" spans="1:10" ht="12.75">
      <c r="A26" s="3">
        <v>22</v>
      </c>
      <c r="B26" s="3" t="s">
        <v>9</v>
      </c>
      <c r="C26" s="6" t="s">
        <v>29</v>
      </c>
      <c r="D26" s="4">
        <v>2.64</v>
      </c>
      <c r="E26" s="3" t="s">
        <v>41</v>
      </c>
      <c r="F26" t="str">
        <f>VLOOKUP(B26,Città!$A:$B,2,FALSE)</f>
        <v>Roma</v>
      </c>
      <c r="G26" t="str">
        <f t="shared" si="0"/>
        <v>Basso</v>
      </c>
      <c r="I26" s="3"/>
    </row>
  </sheetData>
  <sortState xmlns:xlrd2="http://schemas.microsoft.com/office/spreadsheetml/2017/richdata2" ref="A1:J26">
    <sortCondition descending="1" ref="D1:D26"/>
  </sortState>
  <customSheetViews>
    <customSheetView guid="{7067369C-D837-4845-B681-690A6330F84A}" filter="1" showAutoFilter="1">
      <autoFilter ref="C1:C1000" xr:uid="{00000000-0000-0000-0000-000000000000}">
        <filterColumn colId="0">
          <filters>
            <filter val="gennaio"/>
          </filters>
        </filterColumn>
      </autoFilter>
    </customSheetView>
    <customSheetView guid="{12E4E9DF-E4FF-43F9-AE34-3A2CD27A66C6}" filter="1" showAutoFilter="1">
      <autoFilter ref="A1:E28" xr:uid="{00000000-0000-0000-0000-000000000000}">
        <filterColumn colId="1">
          <filters blank="1">
            <filter val="Roma"/>
          </filters>
        </filterColumn>
      </autoFilter>
    </customSheetView>
  </customSheetViews>
  <conditionalFormatting sqref="D2:D26">
    <cfRule type="cellIs" dxfId="0" priority="1" operator="greaterThan">
      <formula>100</formula>
    </cfRule>
  </conditionalFormatting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26"/>
  <sheetViews>
    <sheetView workbookViewId="0">
      <selection activeCell="F2" sqref="F2"/>
    </sheetView>
  </sheetViews>
  <sheetFormatPr defaultColWidth="14.42578125" defaultRowHeight="15.75" customHeight="1"/>
  <cols>
    <col min="1" max="1" width="9.5703125" customWidth="1"/>
    <col min="2" max="2" width="12.140625" customWidth="1"/>
  </cols>
  <sheetData>
    <row r="1" spans="1:3">
      <c r="A1" s="1" t="s">
        <v>1</v>
      </c>
      <c r="B1" s="1" t="s">
        <v>5</v>
      </c>
    </row>
    <row r="2" spans="1:3">
      <c r="A2" s="3" t="s">
        <v>9</v>
      </c>
      <c r="B2" s="3" t="s">
        <v>9</v>
      </c>
      <c r="C2" s="5"/>
    </row>
    <row r="3" spans="1:3">
      <c r="A3" s="3" t="s">
        <v>46</v>
      </c>
      <c r="B3" s="3" t="s">
        <v>60</v>
      </c>
      <c r="C3" s="5"/>
    </row>
    <row r="4" spans="1:3">
      <c r="A4" s="3" t="s">
        <v>17</v>
      </c>
      <c r="B4" s="3" t="s">
        <v>17</v>
      </c>
      <c r="C4" s="5"/>
    </row>
    <row r="5" spans="1:3">
      <c r="A5" s="3" t="s">
        <v>22</v>
      </c>
      <c r="B5" s="3" t="s">
        <v>61</v>
      </c>
      <c r="C5" s="5"/>
    </row>
    <row r="6" spans="1:3">
      <c r="A6" s="3" t="s">
        <v>43</v>
      </c>
      <c r="B6" s="3" t="s">
        <v>43</v>
      </c>
      <c r="C6" s="5"/>
    </row>
    <row r="26" spans="2:2">
      <c r="B26" s="3"/>
    </row>
  </sheetData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3B6A4-E83C-4898-8E22-BA788A874B28}">
  <dimension ref="A3:J40"/>
  <sheetViews>
    <sheetView workbookViewId="0">
      <selection activeCell="H4" sqref="H4"/>
    </sheetView>
  </sheetViews>
  <sheetFormatPr defaultRowHeight="12.75"/>
  <cols>
    <col min="1" max="1" width="18.85546875" customWidth="1"/>
    <col min="2" max="2" width="27.85546875" customWidth="1"/>
    <col min="3" max="4" width="11" customWidth="1"/>
    <col min="5" max="5" width="10.85546875" customWidth="1"/>
    <col min="6" max="6" width="11.42578125" customWidth="1"/>
    <col min="7" max="7" width="13" bestFit="1" customWidth="1"/>
    <col min="8" max="8" width="9" customWidth="1"/>
    <col min="9" max="9" width="7.28515625" bestFit="1" customWidth="1"/>
    <col min="10" max="10" width="20.42578125" customWidth="1"/>
  </cols>
  <sheetData>
    <row r="3" spans="1:10" ht="16.5" customHeight="1">
      <c r="A3" s="14" t="s">
        <v>62</v>
      </c>
      <c r="B3" s="14" t="s">
        <v>4</v>
      </c>
      <c r="C3" s="14"/>
      <c r="D3" s="14"/>
      <c r="E3" s="14"/>
      <c r="F3" s="14"/>
      <c r="G3" s="14"/>
      <c r="H3" s="14"/>
      <c r="I3" s="14"/>
      <c r="J3" s="14"/>
    </row>
    <row r="4" spans="1:10" ht="20.25" customHeight="1">
      <c r="A4" s="15" t="s">
        <v>2</v>
      </c>
      <c r="B4" s="15" t="s">
        <v>34</v>
      </c>
      <c r="C4" s="15" t="s">
        <v>19</v>
      </c>
      <c r="D4" s="15" t="s">
        <v>41</v>
      </c>
      <c r="E4" s="15" t="s">
        <v>32</v>
      </c>
      <c r="F4" s="15" t="s">
        <v>39</v>
      </c>
      <c r="G4" s="15" t="s">
        <v>37</v>
      </c>
      <c r="H4" s="15" t="s">
        <v>11</v>
      </c>
      <c r="I4" s="15" t="s">
        <v>63</v>
      </c>
      <c r="J4" s="15" t="s">
        <v>64</v>
      </c>
    </row>
    <row r="5" spans="1:10" ht="16.5" customHeight="1">
      <c r="A5" s="19" t="s">
        <v>10</v>
      </c>
      <c r="B5" s="18">
        <v>1</v>
      </c>
      <c r="C5" s="18"/>
      <c r="D5" s="18"/>
      <c r="E5" s="18"/>
      <c r="F5" s="18"/>
      <c r="G5" s="18"/>
      <c r="H5" s="18">
        <v>2</v>
      </c>
      <c r="I5" s="18"/>
      <c r="J5" s="18">
        <v>3</v>
      </c>
    </row>
    <row r="6" spans="1:10" ht="16.5" customHeight="1">
      <c r="A6" s="19" t="s">
        <v>44</v>
      </c>
      <c r="B6" s="18"/>
      <c r="C6" s="18"/>
      <c r="D6" s="18"/>
      <c r="E6" s="18"/>
      <c r="F6" s="18">
        <v>1</v>
      </c>
      <c r="G6" s="18">
        <v>1</v>
      </c>
      <c r="H6" s="18"/>
      <c r="I6" s="18"/>
      <c r="J6" s="18">
        <v>2</v>
      </c>
    </row>
    <row r="7" spans="1:10" ht="16.5" customHeight="1">
      <c r="A7" s="19" t="s">
        <v>57</v>
      </c>
      <c r="B7" s="18"/>
      <c r="C7" s="18"/>
      <c r="D7" s="18">
        <v>1</v>
      </c>
      <c r="E7" s="18"/>
      <c r="F7" s="18">
        <v>1</v>
      </c>
      <c r="G7" s="18"/>
      <c r="H7" s="18"/>
      <c r="I7" s="18"/>
      <c r="J7" s="18">
        <v>2</v>
      </c>
    </row>
    <row r="8" spans="1:10" ht="16.5" customHeight="1">
      <c r="A8" s="19" t="s">
        <v>27</v>
      </c>
      <c r="B8" s="18">
        <v>1</v>
      </c>
      <c r="C8" s="18"/>
      <c r="D8" s="18">
        <v>1</v>
      </c>
      <c r="E8" s="18"/>
      <c r="F8" s="18">
        <v>2</v>
      </c>
      <c r="G8" s="18">
        <v>1</v>
      </c>
      <c r="H8" s="18">
        <v>1</v>
      </c>
      <c r="I8" s="18"/>
      <c r="J8" s="18">
        <v>6</v>
      </c>
    </row>
    <row r="9" spans="1:10" ht="16.5" customHeight="1">
      <c r="A9" s="19" t="s">
        <v>14</v>
      </c>
      <c r="B9" s="18">
        <v>1</v>
      </c>
      <c r="C9" s="18"/>
      <c r="D9" s="18"/>
      <c r="E9" s="18"/>
      <c r="F9" s="18"/>
      <c r="G9" s="18"/>
      <c r="H9" s="18">
        <v>1</v>
      </c>
      <c r="I9" s="18"/>
      <c r="J9" s="18">
        <v>2</v>
      </c>
    </row>
    <row r="10" spans="1:10" ht="16.5" customHeight="1">
      <c r="A10" s="19" t="s">
        <v>31</v>
      </c>
      <c r="B10" s="18">
        <v>1</v>
      </c>
      <c r="C10" s="18"/>
      <c r="D10" s="18"/>
      <c r="E10" s="18">
        <v>1</v>
      </c>
      <c r="F10" s="18"/>
      <c r="G10" s="18"/>
      <c r="H10" s="18">
        <v>1</v>
      </c>
      <c r="I10" s="18"/>
      <c r="J10" s="18">
        <v>3</v>
      </c>
    </row>
    <row r="11" spans="1:10" ht="16.5" customHeight="1">
      <c r="A11" s="19" t="s">
        <v>51</v>
      </c>
      <c r="B11" s="18"/>
      <c r="C11" s="18"/>
      <c r="D11" s="18">
        <v>1</v>
      </c>
      <c r="E11" s="18"/>
      <c r="F11" s="18"/>
      <c r="G11" s="18"/>
      <c r="H11" s="18"/>
      <c r="I11" s="18"/>
      <c r="J11" s="18">
        <v>1</v>
      </c>
    </row>
    <row r="12" spans="1:10" ht="16.5" customHeight="1">
      <c r="A12" s="19" t="s">
        <v>23</v>
      </c>
      <c r="B12" s="18"/>
      <c r="C12" s="18">
        <v>1</v>
      </c>
      <c r="D12" s="18"/>
      <c r="E12" s="18"/>
      <c r="F12" s="18">
        <v>1</v>
      </c>
      <c r="G12" s="18"/>
      <c r="H12" s="18"/>
      <c r="I12" s="18"/>
      <c r="J12" s="18">
        <v>2</v>
      </c>
    </row>
    <row r="13" spans="1:10" ht="16.5" customHeight="1">
      <c r="A13" s="19" t="s">
        <v>29</v>
      </c>
      <c r="B13" s="18"/>
      <c r="C13" s="18">
        <v>1</v>
      </c>
      <c r="D13" s="18">
        <v>1</v>
      </c>
      <c r="E13" s="18"/>
      <c r="F13" s="18"/>
      <c r="G13" s="18"/>
      <c r="H13" s="18"/>
      <c r="I13" s="18"/>
      <c r="J13" s="18">
        <v>2</v>
      </c>
    </row>
    <row r="14" spans="1:10" ht="16.5" customHeight="1">
      <c r="A14" s="19" t="s">
        <v>36</v>
      </c>
      <c r="B14" s="18"/>
      <c r="C14" s="18"/>
      <c r="D14" s="18"/>
      <c r="E14" s="18"/>
      <c r="F14" s="18"/>
      <c r="G14" s="18">
        <v>1</v>
      </c>
      <c r="H14" s="18"/>
      <c r="I14" s="18"/>
      <c r="J14" s="18">
        <v>1</v>
      </c>
    </row>
    <row r="15" spans="1:10" ht="16.5" customHeight="1">
      <c r="A15" s="19" t="s">
        <v>18</v>
      </c>
      <c r="B15" s="18"/>
      <c r="C15" s="18">
        <v>1</v>
      </c>
      <c r="D15" s="18"/>
      <c r="E15" s="18"/>
      <c r="F15" s="18"/>
      <c r="G15" s="18"/>
      <c r="H15" s="18"/>
      <c r="I15" s="18"/>
      <c r="J15" s="18">
        <v>1</v>
      </c>
    </row>
    <row r="16" spans="1:10" ht="16.5" customHeight="1">
      <c r="A16" s="19" t="s">
        <v>63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16.5" customHeight="1">
      <c r="A17" s="17" t="s">
        <v>64</v>
      </c>
      <c r="B17" s="16">
        <v>4</v>
      </c>
      <c r="C17" s="16">
        <v>3</v>
      </c>
      <c r="D17" s="16">
        <v>4</v>
      </c>
      <c r="E17" s="16">
        <v>1</v>
      </c>
      <c r="F17" s="16">
        <v>5</v>
      </c>
      <c r="G17" s="16">
        <v>3</v>
      </c>
      <c r="H17" s="16">
        <v>5</v>
      </c>
      <c r="I17" s="16"/>
      <c r="J17" s="16">
        <v>25</v>
      </c>
    </row>
    <row r="20" spans="1:10" ht="30.75" customHeight="1">
      <c r="A20" s="24" t="s">
        <v>2</v>
      </c>
      <c r="B20" s="24" t="s">
        <v>65</v>
      </c>
    </row>
    <row r="21" spans="1:10" ht="16.5" customHeight="1">
      <c r="A21" s="25" t="s">
        <v>10</v>
      </c>
      <c r="B21" s="26">
        <v>288.89</v>
      </c>
    </row>
    <row r="22" spans="1:10" ht="16.5" customHeight="1">
      <c r="A22" s="25" t="s">
        <v>44</v>
      </c>
      <c r="B22" s="26">
        <v>84.62</v>
      </c>
    </row>
    <row r="23" spans="1:10" ht="16.5" customHeight="1">
      <c r="A23" s="25" t="s">
        <v>57</v>
      </c>
      <c r="B23" s="26">
        <v>41.41</v>
      </c>
    </row>
    <row r="24" spans="1:10" ht="16.5" customHeight="1">
      <c r="A24" s="25" t="s">
        <v>27</v>
      </c>
      <c r="B24" s="26">
        <v>327.25</v>
      </c>
    </row>
    <row r="25" spans="1:10" ht="16.5" customHeight="1">
      <c r="A25" s="25" t="s">
        <v>14</v>
      </c>
      <c r="B25" s="26">
        <v>163.43</v>
      </c>
    </row>
    <row r="26" spans="1:10" ht="16.5" customHeight="1">
      <c r="A26" s="25" t="s">
        <v>31</v>
      </c>
      <c r="B26" s="26">
        <v>179.76999999999998</v>
      </c>
    </row>
    <row r="27" spans="1:10" ht="16.5" customHeight="1">
      <c r="A27" s="25" t="s">
        <v>51</v>
      </c>
      <c r="B27" s="26">
        <v>35.71</v>
      </c>
    </row>
    <row r="28" spans="1:10" ht="16.5" customHeight="1">
      <c r="A28" s="25" t="s">
        <v>23</v>
      </c>
      <c r="B28" s="26">
        <v>168.2</v>
      </c>
    </row>
    <row r="29" spans="1:10" ht="16.5" customHeight="1">
      <c r="A29" s="25" t="s">
        <v>29</v>
      </c>
      <c r="B29" s="26">
        <v>102.28</v>
      </c>
    </row>
    <row r="30" spans="1:10" ht="16.5" customHeight="1">
      <c r="A30" s="25" t="s">
        <v>36</v>
      </c>
      <c r="B30" s="26">
        <v>66.98</v>
      </c>
    </row>
    <row r="31" spans="1:10" ht="16.5" customHeight="1">
      <c r="A31" s="25" t="s">
        <v>18</v>
      </c>
      <c r="B31" s="26">
        <v>139.11000000000001</v>
      </c>
    </row>
    <row r="32" spans="1:10" ht="16.5" customHeight="1">
      <c r="A32" s="25" t="s">
        <v>63</v>
      </c>
      <c r="B32" s="26"/>
    </row>
    <row r="33" spans="1:3">
      <c r="A33" s="25" t="s">
        <v>64</v>
      </c>
      <c r="B33" s="26">
        <v>1597.65</v>
      </c>
    </row>
    <row r="34" spans="1:3" ht="25.5" customHeight="1"/>
    <row r="39" spans="1:3">
      <c r="A39" s="28" t="s">
        <v>66</v>
      </c>
      <c r="B39" s="28"/>
      <c r="C39" s="28"/>
    </row>
    <row r="40" spans="1:3">
      <c r="A40" s="28"/>
      <c r="B40" s="28"/>
      <c r="C40" s="28"/>
    </row>
  </sheetData>
  <mergeCells count="1">
    <mergeCell ref="A39:C40"/>
  </mergeCell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9A178-314B-42F6-8633-E465E7F0A09D}">
  <dimension ref="A1:Q4"/>
  <sheetViews>
    <sheetView tabSelected="1" workbookViewId="0">
      <selection activeCell="C3" sqref="C3"/>
    </sheetView>
  </sheetViews>
  <sheetFormatPr defaultRowHeight="12.75"/>
  <sheetData>
    <row r="1" spans="1:17">
      <c r="A1" s="30" t="s">
        <v>67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7">
      <c r="A2" s="29" t="s">
        <v>68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>
      <c r="A3" t="s">
        <v>69</v>
      </c>
    </row>
    <row r="4" spans="1:17">
      <c r="A4" t="s">
        <v>70</v>
      </c>
    </row>
  </sheetData>
  <mergeCells count="2">
    <mergeCell ref="A2:Q2"/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2020-09-07T14:31:04Z</dcterms:created>
  <dcterms:modified xsi:type="dcterms:W3CDTF">2020-09-07T16:38:37Z</dcterms:modified>
  <cp:category/>
  <cp:contentStatus/>
</cp:coreProperties>
</file>