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7cc8cf682596230/Desktop/Progetti.Start2impact/PROGETTO EXCEL/"/>
    </mc:Choice>
  </mc:AlternateContent>
  <xr:revisionPtr revIDLastSave="97" documentId="11_96D8473BA5A2CF360A5D41CDAFE1271EC21FCE0E" xr6:coauthVersionLast="46" xr6:coauthVersionMax="46" xr10:uidLastSave="{C7BDC8BB-36EA-4898-A444-E5B37C24B47F}"/>
  <bookViews>
    <workbookView xWindow="-108" yWindow="-108" windowWidth="23256" windowHeight="12576" xr2:uid="{00000000-000D-0000-FFFF-FFFF00000000}"/>
  </bookViews>
  <sheets>
    <sheet name="Vendite Supermercati Acme 2017 " sheetId="1" r:id="rId1"/>
    <sheet name="Città" sheetId="2" r:id="rId2"/>
    <sheet name="Pivot+Grafico" sheetId="3" r:id="rId3"/>
  </sheets>
  <definedNames>
    <definedName name="Z_56E3C601_F546_4117_B56C_7023A00BE1C9_.wvu.FilterData" localSheetId="0" hidden="1">'Vendite Supermercati Acme 2017 '!$C$1:$C$1000</definedName>
    <definedName name="Z_56F92E00_A085_4F8F_99C2_5D6C0DDB16B4_.wvu.FilterData" localSheetId="0" hidden="1">'Vendite Supermercati Acme 2017 '!$A$1:$E$28</definedName>
  </definedNames>
  <calcPr calcId="191029"/>
  <customWorkbookViews>
    <customWorkbookView name="Gennaio" guid="{56E3C601-F546-4117-B56C-7023A00BE1C9}" maximized="1" windowWidth="0" windowHeight="0" activeSheetId="0"/>
    <customWorkbookView name="Roma" guid="{56F92E00-A085-4F8F-99C2-5D6C0DDB16B4}" maximized="1" windowWidth="0" windowHeight="0" activeSheetId="0"/>
  </customWorkbookViews>
  <pivotCaches>
    <pivotCache cacheId="9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" i="1"/>
  <c r="J16" i="1"/>
  <c r="J15" i="1"/>
  <c r="J14" i="1"/>
  <c r="J13" i="1"/>
  <c r="J12" i="1"/>
  <c r="J11" i="1"/>
  <c r="J6" i="1" l="1"/>
  <c r="J7" i="1"/>
</calcChain>
</file>

<file path=xl/sharedStrings.xml><?xml version="1.0" encoding="utf-8"?>
<sst xmlns="http://schemas.openxmlformats.org/spreadsheetml/2006/main" count="146" uniqueCount="63">
  <si>
    <t># Scontrino</t>
  </si>
  <si>
    <t>Provincia</t>
  </si>
  <si>
    <t>Mese</t>
  </si>
  <si>
    <t>Importo Scontrino</t>
  </si>
  <si>
    <t>Reparto</t>
  </si>
  <si>
    <t>Città</t>
  </si>
  <si>
    <t>Domanda</t>
  </si>
  <si>
    <t>Risposta</t>
  </si>
  <si>
    <t>Roma</t>
  </si>
  <si>
    <t>gennaio</t>
  </si>
  <si>
    <t>Pasta</t>
  </si>
  <si>
    <t>Come si chiama questo foglio?</t>
  </si>
  <si>
    <t>Bevande</t>
  </si>
  <si>
    <t>Qual è una qualunque colonna non vuota in questo foglio?</t>
  </si>
  <si>
    <t>Qual è una qualunque riga non vuota in questo foglio?</t>
  </si>
  <si>
    <t>febbraio</t>
  </si>
  <si>
    <t>Ortofrutticolo</t>
  </si>
  <si>
    <t>Qual è una qualunque cella non vuota in questo foglio?</t>
  </si>
  <si>
    <t>Rieti</t>
  </si>
  <si>
    <t>Macelleria</t>
  </si>
  <si>
    <t>Qual è il totale degli importi delle vendite per il 2017? (usate una funzione per stabilirlo)</t>
  </si>
  <si>
    <t>marzo</t>
  </si>
  <si>
    <t>Forno</t>
  </si>
  <si>
    <t>Qual è il totale degli importi delle vendite per il mese di giugno? (anche qui usate una funzione)</t>
  </si>
  <si>
    <t>Ordinate le righe in ordine dall’importo più alto al più basso. Qual è la provincia alla riga 15?</t>
  </si>
  <si>
    <t>aprile</t>
  </si>
  <si>
    <t>Usate la formattazione condizionale ed evidenziate tutti i valori maggiori di 100 nella colonna degli importi.</t>
  </si>
  <si>
    <t>Quanti sono i valori evidenziati?</t>
  </si>
  <si>
    <t>Quante vendite sono state fatte a Latina? (numero delle vendite) (usate una funzione)</t>
  </si>
  <si>
    <t>Quante vendite sono state fatte a Roma ad aprile? (numero delle vendite) (usate una formula simile ma un po’ più complessa)</t>
  </si>
  <si>
    <t>Quanta pasta (somma dell'importo) è stata venduta a gennaio?</t>
  </si>
  <si>
    <t>Qual è l'importo medio di uno scontrino? (usate una funzione per calcolarlo)</t>
  </si>
  <si>
    <t>maggio</t>
  </si>
  <si>
    <t>Qual è l'importo medio di uno scontrino se consideriamo soltanto gli scontrini maggiori di €20? (potete arrotondare il risultato a due cifre decimali)</t>
  </si>
  <si>
    <t>Qual è l'importo medio di uno scontrino se consideriamo soltanto gli scontrini minori di €106? (potete arrotondare il risultato a due cifre decimali)</t>
  </si>
  <si>
    <t>giugno</t>
  </si>
  <si>
    <t>Frigo</t>
  </si>
  <si>
    <t>Come vedrete, la colonna Città è vuota. Abbiamo però aggiunto i dati relativi alle città nel secondo foglio. Usate una funzione per popolare la colonna Città con i dati provenienti dal secondo foglio.</t>
  </si>
  <si>
    <t>Latina</t>
  </si>
  <si>
    <t>Aggiungete una colonna a destra di Città e chiamatela Importo. Aggiungete poi una funzione che ci dia un risultato per ogni riga così che ogni importo maggiore di €63,91 ci restituisca il valore “Alto”, e ciascun importo minore di questa cifra ci restituisca il valore “Basso”.</t>
  </si>
  <si>
    <t>Create una Tabella Pivot ed aggiungetela in un terzo foglio. Aggiungete i mesi nelle righe, i reparti nelle colonne e l’importo scontrino nei valori. Qual è il reparto che ha avuto più vendite? (lasciate la tabella qui così saremo in grado di vederla)</t>
  </si>
  <si>
    <t>luglio</t>
  </si>
  <si>
    <t>Inserite un grafico (quello che ritenete più adatto) per visualizzare le vendite su base mensile (lasciatelo in uno dei fogli così potremo vederlo)</t>
  </si>
  <si>
    <t>Viterbo</t>
  </si>
  <si>
    <t>agosto</t>
  </si>
  <si>
    <t>Cereali</t>
  </si>
  <si>
    <t>Guardando il grafico, sapete dire durante quale mese ci sono state più vendite?</t>
  </si>
  <si>
    <t>settembre</t>
  </si>
  <si>
    <t>Frosinone</t>
  </si>
  <si>
    <t>novembre</t>
  </si>
  <si>
    <t>dicembre</t>
  </si>
  <si>
    <t>Gaeta</t>
  </si>
  <si>
    <t>Tarquinia</t>
  </si>
  <si>
    <t>Vendite Supermercati Acme 2017</t>
  </si>
  <si>
    <t>A</t>
  </si>
  <si>
    <t>A2</t>
  </si>
  <si>
    <t>Importo</t>
  </si>
  <si>
    <t>Etichette di riga</t>
  </si>
  <si>
    <t>Totale complessivo</t>
  </si>
  <si>
    <t>Etichette di colonna</t>
  </si>
  <si>
    <t>Somma di Importo Scontrino</t>
  </si>
  <si>
    <t>Aprile</t>
  </si>
  <si>
    <r>
      <t xml:space="preserve">MOTIVAZIONE: 
</t>
    </r>
    <r>
      <rPr>
        <sz val="10"/>
        <color rgb="FF000000"/>
        <rFont val="Arial"/>
        <family val="2"/>
      </rPr>
      <t xml:space="preserve">Grazie alle nozioni di questo corso, potrò applicare tutto ciò che ho imparato per analizzare l'andameneto delle strategie e la creazione di budget nel Digital Marketing in maniera più chiara e precisa. Inoltre, potrò applicare le formule, le tabelle e i grafici per la gestione finanziaria personale, così da mantenere sotto controllo spese, entrate, investimenti e altro."		
		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</si>
</sst>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5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164" fontId="2" fillId="0" borderId="0" xfId="0" applyNumberFormat="1" applyFont="1" applyAlignment="1"/>
    <xf numFmtId="9" fontId="2" fillId="0" borderId="0" xfId="0" applyNumberFormat="1" applyFont="1" applyAlignment="1"/>
    <xf numFmtId="14" fontId="2" fillId="0" borderId="0" xfId="0" applyNumberFormat="1" applyFont="1" applyAlignment="1"/>
    <xf numFmtId="0" fontId="0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2" borderId="0" xfId="0" applyFont="1" applyFill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0" fontId="3" fillId="0" borderId="0" xfId="0" applyFont="1" applyAlignment="1">
      <alignment horizontal="left" vertical="top" wrapText="1"/>
    </xf>
  </cellXfs>
  <cellStyles count="1">
    <cellStyle name="Normale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[Marco Bulzoni - Guida Excel.xlsx]Pivot+Grafico!Tabella pivot1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0637536888199856E-2"/>
          <c:y val="8.9814185447963518E-2"/>
          <c:w val="0.80337467531584461"/>
          <c:h val="0.761534682073567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'Pivot+Grafico'!$B$3:$B$4</c:f>
              <c:strCache>
                <c:ptCount val="1"/>
                <c:pt idx="0">
                  <c:v>Bevande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'Pivot+Grafico'!$A$5:$A$16</c:f>
              <c:strCache>
                <c:ptCount val="11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novembre</c:v>
                </c:pt>
                <c:pt idx="10">
                  <c:v>dicembre</c:v>
                </c:pt>
              </c:strCache>
            </c:strRef>
          </c:cat>
          <c:val>
            <c:numRef>
              <c:f>'Pivot+Grafico'!$B$5:$B$16</c:f>
              <c:numCache>
                <c:formatCode>General</c:formatCode>
                <c:ptCount val="11"/>
                <c:pt idx="0">
                  <c:v>38.04</c:v>
                </c:pt>
                <c:pt idx="3">
                  <c:v>92.42</c:v>
                </c:pt>
                <c:pt idx="4">
                  <c:v>23.31</c:v>
                </c:pt>
                <c:pt idx="5">
                  <c:v>35.130000000000003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91-4EB2-A803-7CBD5C900CDA}"/>
            </c:ext>
          </c:extLst>
        </c:ser>
        <c:ser>
          <c:idx val="1"/>
          <c:order val="1"/>
          <c:tx>
            <c:strRef>
              <c:f>'Pivot+Grafico'!$C$3:$C$4</c:f>
              <c:strCache>
                <c:ptCount val="1"/>
                <c:pt idx="0">
                  <c:v>Cereali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'Pivot+Grafico'!$A$5:$A$16</c:f>
              <c:strCache>
                <c:ptCount val="11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novembre</c:v>
                </c:pt>
                <c:pt idx="10">
                  <c:v>dicembre</c:v>
                </c:pt>
              </c:strCache>
            </c:strRef>
          </c:cat>
          <c:val>
            <c:numRef>
              <c:f>'Pivot+Grafico'!$C$5:$C$16</c:f>
              <c:numCache>
                <c:formatCode>General</c:formatCode>
                <c:ptCount val="11"/>
                <c:pt idx="7">
                  <c:v>113.1</c:v>
                </c:pt>
                <c:pt idx="8">
                  <c:v>99.64</c:v>
                </c:pt>
                <c:pt idx="10">
                  <c:v>139.11000000000001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91-4EB2-A803-7CBD5C900CDA}"/>
            </c:ext>
          </c:extLst>
        </c:ser>
        <c:ser>
          <c:idx val="2"/>
          <c:order val="2"/>
          <c:tx>
            <c:strRef>
              <c:f>'Pivot+Grafico'!$D$3:$D$4</c:f>
              <c:strCache>
                <c:ptCount val="1"/>
                <c:pt idx="0">
                  <c:v>Forno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'Pivot+Grafico'!$A$5:$A$16</c:f>
              <c:strCache>
                <c:ptCount val="11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novembre</c:v>
                </c:pt>
                <c:pt idx="10">
                  <c:v>dicembre</c:v>
                </c:pt>
              </c:strCache>
            </c:strRef>
          </c:cat>
          <c:val>
            <c:numRef>
              <c:f>'Pivot+Grafico'!$D$5:$D$16</c:f>
              <c:numCache>
                <c:formatCode>General</c:formatCode>
                <c:ptCount val="11"/>
                <c:pt idx="2">
                  <c:v>31.11</c:v>
                </c:pt>
                <c:pt idx="3">
                  <c:v>53.1</c:v>
                </c:pt>
                <c:pt idx="6">
                  <c:v>35.71</c:v>
                </c:pt>
                <c:pt idx="8">
                  <c:v>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91-4EB2-A803-7CBD5C900CDA}"/>
            </c:ext>
          </c:extLst>
        </c:ser>
        <c:ser>
          <c:idx val="3"/>
          <c:order val="3"/>
          <c:tx>
            <c:strRef>
              <c:f>'Pivot+Grafico'!$E$3:$E$4</c:f>
              <c:strCache>
                <c:ptCount val="1"/>
                <c:pt idx="0">
                  <c:v>Frigo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'Pivot+Grafico'!$A$5:$A$16</c:f>
              <c:strCache>
                <c:ptCount val="11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novembre</c:v>
                </c:pt>
                <c:pt idx="10">
                  <c:v>dicembre</c:v>
                </c:pt>
              </c:strCache>
            </c:strRef>
          </c:cat>
          <c:val>
            <c:numRef>
              <c:f>'Pivot+Grafico'!$E$5:$E$16</c:f>
              <c:numCache>
                <c:formatCode>General</c:formatCode>
                <c:ptCount val="11"/>
                <c:pt idx="5">
                  <c:v>92.48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91-4EB2-A803-7CBD5C900CDA}"/>
            </c:ext>
          </c:extLst>
        </c:ser>
        <c:ser>
          <c:idx val="4"/>
          <c:order val="4"/>
          <c:tx>
            <c:strRef>
              <c:f>'Pivot+Grafico'!$F$3:$F$4</c:f>
              <c:strCache>
                <c:ptCount val="1"/>
                <c:pt idx="0">
                  <c:v>Macelleria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'Pivot+Grafico'!$A$5:$A$16</c:f>
              <c:strCache>
                <c:ptCount val="11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novembre</c:v>
                </c:pt>
                <c:pt idx="10">
                  <c:v>dicembre</c:v>
                </c:pt>
              </c:strCache>
            </c:strRef>
          </c:cat>
          <c:val>
            <c:numRef>
              <c:f>'Pivot+Grafico'!$F$5:$F$16</c:f>
              <c:numCache>
                <c:formatCode>General</c:formatCode>
                <c:ptCount val="11"/>
                <c:pt idx="1">
                  <c:v>52.47</c:v>
                </c:pt>
                <c:pt idx="2">
                  <c:v>10.3</c:v>
                </c:pt>
                <c:pt idx="3">
                  <c:v>26.03</c:v>
                </c:pt>
                <c:pt idx="7">
                  <c:v>55.1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91-4EB2-A803-7CBD5C900CDA}"/>
            </c:ext>
          </c:extLst>
        </c:ser>
        <c:ser>
          <c:idx val="5"/>
          <c:order val="5"/>
          <c:tx>
            <c:strRef>
              <c:f>'Pivot+Grafico'!$G$3:$G$4</c:f>
              <c:strCache>
                <c:ptCount val="1"/>
                <c:pt idx="0">
                  <c:v>Ortofrutticolo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'Pivot+Grafico'!$A$5:$A$16</c:f>
              <c:strCache>
                <c:ptCount val="11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novembre</c:v>
                </c:pt>
                <c:pt idx="10">
                  <c:v>dicembre</c:v>
                </c:pt>
              </c:strCache>
            </c:strRef>
          </c:cat>
          <c:val>
            <c:numRef>
              <c:f>'Pivot+Grafico'!$G$5:$G$16</c:f>
              <c:numCache>
                <c:formatCode>General</c:formatCode>
                <c:ptCount val="11"/>
                <c:pt idx="1">
                  <c:v>32.15</c:v>
                </c:pt>
                <c:pt idx="3">
                  <c:v>47.7</c:v>
                </c:pt>
                <c:pt idx="9">
                  <c:v>66.98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91-4EB2-A803-7CBD5C900CDA}"/>
            </c:ext>
          </c:extLst>
        </c:ser>
        <c:ser>
          <c:idx val="6"/>
          <c:order val="6"/>
          <c:tx>
            <c:strRef>
              <c:f>'Pivot+Grafico'!$H$3:$H$4</c:f>
              <c:strCache>
                <c:ptCount val="1"/>
                <c:pt idx="0">
                  <c:v>Pasta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'Pivot+Grafico'!$A$5:$A$16</c:f>
              <c:strCache>
                <c:ptCount val="11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novembre</c:v>
                </c:pt>
                <c:pt idx="10">
                  <c:v>dicembre</c:v>
                </c:pt>
              </c:strCache>
            </c:strRef>
          </c:cat>
          <c:val>
            <c:numRef>
              <c:f>'Pivot+Grafico'!$H$5:$H$16</c:f>
              <c:numCache>
                <c:formatCode>General</c:formatCode>
                <c:ptCount val="11"/>
                <c:pt idx="0">
                  <c:v>250.85</c:v>
                </c:pt>
                <c:pt idx="3">
                  <c:v>108</c:v>
                </c:pt>
                <c:pt idx="4">
                  <c:v>140.12</c:v>
                </c:pt>
                <c:pt idx="5">
                  <c:v>52.16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91-4EB2-A803-7CBD5C900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049264"/>
        <c:axId val="34050096"/>
      </c:barChart>
      <c:catAx>
        <c:axId val="3404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050096"/>
        <c:crosses val="autoZero"/>
        <c:auto val="1"/>
        <c:lblAlgn val="ctr"/>
        <c:lblOffset val="100"/>
        <c:noMultiLvlLbl val="0"/>
      </c:catAx>
      <c:valAx>
        <c:axId val="3405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049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34290</xdr:rowOff>
    </xdr:from>
    <xdr:to>
      <xdr:col>9</xdr:col>
      <xdr:colOff>15240</xdr:colOff>
      <xdr:row>41</xdr:row>
      <xdr:rowOff>129540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13B8FB8-3FE1-4D5A-BF47-ECB1A5FC23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o" refreshedDate="44295.709313310188" createdVersion="7" refreshedVersion="7" minRefreshableVersion="3" recordCount="25" xr:uid="{ACDF9A8D-8580-489C-AE53-A464A31A6A8A}">
  <cacheSource type="worksheet">
    <worksheetSource ref="A1:G26" sheet="Vendite Supermercati Acme 2017 "/>
  </cacheSource>
  <cacheFields count="7">
    <cacheField name="# Scontrino" numFmtId="0">
      <sharedItems containsSemiMixedTypes="0" containsString="0" containsNumber="1" containsInteger="1" minValue="1" maxValue="25"/>
    </cacheField>
    <cacheField name="Provincia" numFmtId="0">
      <sharedItems/>
    </cacheField>
    <cacheField name="Mese" numFmtId="0">
      <sharedItems count="11">
        <s v="gennaio"/>
        <s v="febbraio"/>
        <s v="marzo"/>
        <s v="aprile"/>
        <s v="maggio"/>
        <s v="giugno"/>
        <s v="luglio"/>
        <s v="agosto"/>
        <s v="settembre"/>
        <s v="novembre"/>
        <s v="dicembre"/>
      </sharedItems>
    </cacheField>
    <cacheField name="Importo Scontrino" numFmtId="164">
      <sharedItems containsSemiMixedTypes="0" containsString="0" containsNumber="1" minValue="2.64" maxValue="140.69999999999999"/>
    </cacheField>
    <cacheField name="Reparto" numFmtId="0">
      <sharedItems count="7">
        <s v="Pasta"/>
        <s v="Bevande"/>
        <s v="Ortofrutticolo"/>
        <s v="Macelleria"/>
        <s v="Forno"/>
        <s v="Frigo"/>
        <s v="Cereali"/>
      </sharedItems>
    </cacheField>
    <cacheField name="Città" numFmtId="0">
      <sharedItems/>
    </cacheField>
    <cacheField name="Import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n v="1"/>
    <s v="Roma"/>
    <x v="0"/>
    <n v="110.15"/>
    <x v="0"/>
    <s v="Roma"/>
    <s v="Alto"/>
  </r>
  <r>
    <n v="2"/>
    <s v="Roma"/>
    <x v="0"/>
    <n v="38.04"/>
    <x v="1"/>
    <s v="Roma"/>
    <s v="Basso"/>
  </r>
  <r>
    <n v="3"/>
    <s v="Roma"/>
    <x v="0"/>
    <n v="140.69999999999999"/>
    <x v="0"/>
    <s v="Roma"/>
    <s v="Alto"/>
  </r>
  <r>
    <n v="4"/>
    <s v="Roma"/>
    <x v="1"/>
    <n v="32.15"/>
    <x v="2"/>
    <s v="Roma"/>
    <s v="Basso"/>
  </r>
  <r>
    <n v="5"/>
    <s v="Rieti"/>
    <x v="1"/>
    <n v="52.47"/>
    <x v="3"/>
    <s v="Rieti"/>
    <s v="Basso"/>
  </r>
  <r>
    <n v="6"/>
    <s v="Roma"/>
    <x v="2"/>
    <n v="31.11"/>
    <x v="4"/>
    <s v="Roma"/>
    <s v="Basso"/>
  </r>
  <r>
    <n v="7"/>
    <s v="Roma"/>
    <x v="2"/>
    <n v="10.3"/>
    <x v="3"/>
    <s v="Roma"/>
    <s v="Basso"/>
  </r>
  <r>
    <n v="8"/>
    <s v="Roma"/>
    <x v="3"/>
    <n v="14.03"/>
    <x v="3"/>
    <s v="Roma"/>
    <s v="Basso"/>
  </r>
  <r>
    <n v="9"/>
    <s v="Roma"/>
    <x v="3"/>
    <n v="47.7"/>
    <x v="2"/>
    <s v="Roma"/>
    <s v="Basso"/>
  </r>
  <r>
    <n v="10"/>
    <s v="Roma"/>
    <x v="3"/>
    <n v="108"/>
    <x v="0"/>
    <s v="Roma"/>
    <s v="Alto"/>
  </r>
  <r>
    <n v="11"/>
    <s v="Roma"/>
    <x v="3"/>
    <n v="53.1"/>
    <x v="4"/>
    <s v="Roma"/>
    <s v="Basso"/>
  </r>
  <r>
    <n v="12"/>
    <s v="Roma"/>
    <x v="3"/>
    <n v="92.42"/>
    <x v="1"/>
    <s v="Roma"/>
    <s v="Alto"/>
  </r>
  <r>
    <n v="13"/>
    <s v="Roma"/>
    <x v="3"/>
    <n v="12"/>
    <x v="3"/>
    <s v="Roma"/>
    <s v="Basso"/>
  </r>
  <r>
    <n v="14"/>
    <s v="Roma"/>
    <x v="4"/>
    <n v="140.12"/>
    <x v="0"/>
    <s v="Roma"/>
    <s v="Alto"/>
  </r>
  <r>
    <n v="15"/>
    <s v="Roma"/>
    <x v="4"/>
    <n v="23.31"/>
    <x v="1"/>
    <s v="Roma"/>
    <s v="Basso"/>
  </r>
  <r>
    <n v="16"/>
    <s v="Roma"/>
    <x v="5"/>
    <n v="92.48"/>
    <x v="5"/>
    <s v="Roma"/>
    <s v="Alto"/>
  </r>
  <r>
    <n v="17"/>
    <s v="Latina"/>
    <x v="5"/>
    <n v="35.130000000000003"/>
    <x v="1"/>
    <s v="Gaeta"/>
    <s v="Basso"/>
  </r>
  <r>
    <n v="18"/>
    <s v="Latina"/>
    <x v="5"/>
    <n v="52.16"/>
    <x v="0"/>
    <s v="Gaeta"/>
    <s v="Basso"/>
  </r>
  <r>
    <n v="19"/>
    <s v="Roma"/>
    <x v="6"/>
    <n v="35.71"/>
    <x v="4"/>
    <s v="Roma"/>
    <s v="Basso"/>
  </r>
  <r>
    <n v="20"/>
    <s v="Viterbo"/>
    <x v="7"/>
    <n v="113.1"/>
    <x v="6"/>
    <s v="Tarquinia"/>
    <s v="Alto"/>
  </r>
  <r>
    <n v="21"/>
    <s v="Roma"/>
    <x v="7"/>
    <n v="55.1"/>
    <x v="3"/>
    <s v="Roma"/>
    <s v="Basso"/>
  </r>
  <r>
    <n v="22"/>
    <s v="Roma"/>
    <x v="8"/>
    <n v="2.64"/>
    <x v="4"/>
    <s v="Roma"/>
    <s v="Basso"/>
  </r>
  <r>
    <n v="23"/>
    <s v="Frosinone"/>
    <x v="8"/>
    <n v="99.64"/>
    <x v="6"/>
    <s v="Frosinone"/>
    <s v="Alto"/>
  </r>
  <r>
    <n v="24"/>
    <s v="Roma"/>
    <x v="9"/>
    <n v="66.98"/>
    <x v="2"/>
    <s v="Roma"/>
    <s v="Alto"/>
  </r>
  <r>
    <n v="25"/>
    <s v="Frosinone"/>
    <x v="10"/>
    <n v="139.11000000000001"/>
    <x v="6"/>
    <s v="Frosinone"/>
    <s v="Alt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817807A-EA6D-4C55-8F58-FB4C5306348B}" name="Tabella pivot1" cacheId="9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chartFormat="3">
  <location ref="A3:I16" firstHeaderRow="1" firstDataRow="2" firstDataCol="1"/>
  <pivotFields count="7">
    <pivotField showAll="0"/>
    <pivotField showAll="0"/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numFmtId="164" showAll="0"/>
    <pivotField axis="axisCol" showAll="0">
      <items count="8">
        <item x="1"/>
        <item x="6"/>
        <item x="4"/>
        <item x="5"/>
        <item x="3"/>
        <item x="2"/>
        <item x="0"/>
        <item t="default"/>
      </items>
    </pivotField>
    <pivotField showAll="0"/>
    <pivotField showAll="0"/>
  </pivotFields>
  <rowFields count="1">
    <field x="2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4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omma di Importo Scontrino" fld="3" baseField="0" baseItem="0"/>
  </dataFields>
  <chartFormats count="7"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35"/>
  <sheetViews>
    <sheetView tabSelected="1" topLeftCell="C1" workbookViewId="0">
      <selection activeCell="H33" sqref="H33"/>
    </sheetView>
  </sheetViews>
  <sheetFormatPr defaultColWidth="14.44140625" defaultRowHeight="15.75" customHeight="1" x14ac:dyDescent="0.25"/>
  <cols>
    <col min="1" max="1" width="11.44140625" customWidth="1"/>
    <col min="2" max="2" width="9.5546875" customWidth="1"/>
    <col min="3" max="3" width="9.44140625" customWidth="1"/>
    <col min="4" max="4" width="17.33203125" customWidth="1"/>
    <col min="5" max="5" width="11.6640625" customWidth="1"/>
    <col min="6" max="7" width="9.44140625" customWidth="1"/>
    <col min="8" max="8" width="12.109375" customWidth="1"/>
    <col min="9" max="9" width="88.6640625" customWidth="1"/>
    <col min="10" max="10" width="29.33203125" customWidth="1"/>
  </cols>
  <sheetData>
    <row r="1" spans="1:30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56</v>
      </c>
      <c r="H1" s="1"/>
      <c r="I1" s="1" t="s">
        <v>6</v>
      </c>
      <c r="J1" s="1" t="s">
        <v>7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5.75" customHeight="1" x14ac:dyDescent="0.25">
      <c r="A2" s="3">
        <v>1</v>
      </c>
      <c r="B2" s="3" t="s">
        <v>8</v>
      </c>
      <c r="C2" s="3" t="s">
        <v>9</v>
      </c>
      <c r="D2" s="4">
        <v>110.15</v>
      </c>
      <c r="E2" s="4" t="s">
        <v>10</v>
      </c>
      <c r="F2" t="str">
        <f>VLOOKUP(B2,Città!$A$1:$B$6,2,FALSE)</f>
        <v>Roma</v>
      </c>
      <c r="G2" t="str">
        <f>IF(D2&gt;63.91,"Alto","Basso")</f>
        <v>Alto</v>
      </c>
      <c r="H2" s="3">
        <v>1</v>
      </c>
      <c r="I2" s="3" t="s">
        <v>11</v>
      </c>
      <c r="J2" s="7" t="s">
        <v>53</v>
      </c>
      <c r="K2" s="5"/>
    </row>
    <row r="3" spans="1:30" ht="15.75" customHeight="1" x14ac:dyDescent="0.25">
      <c r="A3" s="3">
        <v>2</v>
      </c>
      <c r="B3" s="3" t="s">
        <v>8</v>
      </c>
      <c r="C3" s="3" t="s">
        <v>9</v>
      </c>
      <c r="D3" s="4">
        <v>38.04</v>
      </c>
      <c r="E3" s="3" t="s">
        <v>12</v>
      </c>
      <c r="F3" t="str">
        <f>VLOOKUP(B3,Città!$A$1:$B$6,2,FALSE)</f>
        <v>Roma</v>
      </c>
      <c r="G3" t="str">
        <f>IF(D3&gt;63.91,"Alto","Basso")</f>
        <v>Basso</v>
      </c>
      <c r="H3" s="3">
        <v>2</v>
      </c>
      <c r="I3" s="3" t="s">
        <v>13</v>
      </c>
      <c r="J3" s="7" t="s">
        <v>54</v>
      </c>
      <c r="K3" s="5"/>
    </row>
    <row r="4" spans="1:30" ht="15.75" customHeight="1" x14ac:dyDescent="0.25">
      <c r="A4" s="3">
        <v>3</v>
      </c>
      <c r="B4" s="3" t="s">
        <v>8</v>
      </c>
      <c r="C4" s="3" t="s">
        <v>9</v>
      </c>
      <c r="D4" s="4">
        <v>140.69999999999999</v>
      </c>
      <c r="E4" s="3" t="s">
        <v>10</v>
      </c>
      <c r="F4" t="str">
        <f>VLOOKUP(B4,Città!$A$1:$B$6,2,FALSE)</f>
        <v>Roma</v>
      </c>
      <c r="G4" t="str">
        <f>IF(D4&gt;63.91,"Alto","Basso")</f>
        <v>Alto</v>
      </c>
      <c r="H4" s="3">
        <v>3</v>
      </c>
      <c r="I4" s="3" t="s">
        <v>14</v>
      </c>
      <c r="J4" s="7">
        <v>2</v>
      </c>
      <c r="K4" s="5"/>
    </row>
    <row r="5" spans="1:30" ht="15.75" customHeight="1" x14ac:dyDescent="0.25">
      <c r="A5" s="3">
        <v>4</v>
      </c>
      <c r="B5" s="3" t="s">
        <v>8</v>
      </c>
      <c r="C5" s="6" t="s">
        <v>15</v>
      </c>
      <c r="D5" s="4">
        <v>32.15</v>
      </c>
      <c r="E5" s="3" t="s">
        <v>16</v>
      </c>
      <c r="F5" t="str">
        <f>VLOOKUP(B5,Città!$A$1:$B$6,2,FALSE)</f>
        <v>Roma</v>
      </c>
      <c r="G5" t="str">
        <f>IF(D5&gt;63.91,"Alto","Basso")</f>
        <v>Basso</v>
      </c>
      <c r="H5" s="3">
        <v>4</v>
      </c>
      <c r="I5" s="3" t="s">
        <v>17</v>
      </c>
      <c r="J5" s="7" t="s">
        <v>55</v>
      </c>
      <c r="K5" s="5"/>
    </row>
    <row r="6" spans="1:30" ht="15.75" customHeight="1" x14ac:dyDescent="0.25">
      <c r="A6" s="3">
        <v>5</v>
      </c>
      <c r="B6" s="3" t="s">
        <v>18</v>
      </c>
      <c r="C6" s="6" t="s">
        <v>15</v>
      </c>
      <c r="D6" s="4">
        <v>52.47</v>
      </c>
      <c r="E6" s="3" t="s">
        <v>19</v>
      </c>
      <c r="F6" t="str">
        <f>VLOOKUP(B6,Città!$A$1:$B$6,2,FALSE)</f>
        <v>Rieti</v>
      </c>
      <c r="G6" t="str">
        <f>IF(D6&gt;63.91,"Alto","Basso")</f>
        <v>Basso</v>
      </c>
      <c r="H6" s="3">
        <v>5</v>
      </c>
      <c r="I6" s="3" t="s">
        <v>20</v>
      </c>
      <c r="J6" s="8">
        <f>SUM(D2:D26)</f>
        <v>1597.65</v>
      </c>
      <c r="K6" s="5"/>
    </row>
    <row r="7" spans="1:30" ht="15.75" customHeight="1" x14ac:dyDescent="0.25">
      <c r="A7" s="3">
        <v>6</v>
      </c>
      <c r="B7" s="3" t="s">
        <v>8</v>
      </c>
      <c r="C7" s="6" t="s">
        <v>21</v>
      </c>
      <c r="D7" s="4">
        <v>31.11</v>
      </c>
      <c r="E7" s="3" t="s">
        <v>22</v>
      </c>
      <c r="F7" t="str">
        <f>VLOOKUP(B7,Città!$A$1:$B$6,2,FALSE)</f>
        <v>Roma</v>
      </c>
      <c r="G7" t="str">
        <f>IF(D7&gt;63.91,"Alto","Basso")</f>
        <v>Basso</v>
      </c>
      <c r="H7" s="3">
        <v>6</v>
      </c>
      <c r="I7" s="3" t="s">
        <v>23</v>
      </c>
      <c r="J7" s="8">
        <f>SUMIF(C2:C26,"giugno",D2:D26)</f>
        <v>179.77</v>
      </c>
    </row>
    <row r="8" spans="1:30" ht="15.75" customHeight="1" x14ac:dyDescent="0.25">
      <c r="A8" s="3">
        <v>7</v>
      </c>
      <c r="B8" s="3" t="s">
        <v>8</v>
      </c>
      <c r="C8" s="6" t="s">
        <v>21</v>
      </c>
      <c r="D8" s="4">
        <v>10.3</v>
      </c>
      <c r="E8" s="3" t="s">
        <v>19</v>
      </c>
      <c r="F8" t="str">
        <f>VLOOKUP(B8,Città!$A$1:$B$6,2,FALSE)</f>
        <v>Roma</v>
      </c>
      <c r="G8" t="str">
        <f>IF(D8&gt;63.91,"Alto","Basso")</f>
        <v>Basso</v>
      </c>
      <c r="H8" s="3">
        <v>7</v>
      </c>
      <c r="I8" s="3" t="s">
        <v>24</v>
      </c>
      <c r="J8" s="7" t="s">
        <v>38</v>
      </c>
    </row>
    <row r="9" spans="1:30" ht="15.75" customHeight="1" x14ac:dyDescent="0.25">
      <c r="A9" s="3">
        <v>8</v>
      </c>
      <c r="B9" s="3" t="s">
        <v>8</v>
      </c>
      <c r="C9" s="6" t="s">
        <v>25</v>
      </c>
      <c r="D9" s="4">
        <v>14.03</v>
      </c>
      <c r="E9" s="3" t="s">
        <v>19</v>
      </c>
      <c r="F9" t="str">
        <f>VLOOKUP(B9,Città!$A$1:$B$6,2,FALSE)</f>
        <v>Roma</v>
      </c>
      <c r="G9" t="str">
        <f>IF(D9&gt;63.91,"Alto","Basso")</f>
        <v>Basso</v>
      </c>
      <c r="H9" s="3">
        <v>8</v>
      </c>
      <c r="I9" s="3" t="s">
        <v>26</v>
      </c>
      <c r="J9" s="7"/>
    </row>
    <row r="10" spans="1:30" ht="15.75" customHeight="1" x14ac:dyDescent="0.25">
      <c r="A10" s="3">
        <v>9</v>
      </c>
      <c r="B10" s="3" t="s">
        <v>8</v>
      </c>
      <c r="C10" s="6" t="s">
        <v>25</v>
      </c>
      <c r="D10" s="4">
        <v>47.7</v>
      </c>
      <c r="E10" s="3" t="s">
        <v>16</v>
      </c>
      <c r="F10" t="str">
        <f>VLOOKUP(B10,Città!$A$1:$B$6,2,FALSE)</f>
        <v>Roma</v>
      </c>
      <c r="G10" t="str">
        <f>IF(D10&gt;63.91,"Alto","Basso")</f>
        <v>Basso</v>
      </c>
      <c r="H10" s="3">
        <v>9</v>
      </c>
      <c r="I10" s="3" t="s">
        <v>27</v>
      </c>
      <c r="J10" s="7">
        <v>6</v>
      </c>
    </row>
    <row r="11" spans="1:30" ht="15.75" customHeight="1" x14ac:dyDescent="0.25">
      <c r="A11" s="3">
        <v>10</v>
      </c>
      <c r="B11" s="3" t="s">
        <v>8</v>
      </c>
      <c r="C11" s="6" t="s">
        <v>25</v>
      </c>
      <c r="D11" s="4">
        <v>108</v>
      </c>
      <c r="E11" s="3" t="s">
        <v>10</v>
      </c>
      <c r="F11" t="str">
        <f>VLOOKUP(B11,Città!$A$1:$B$6,2,FALSE)</f>
        <v>Roma</v>
      </c>
      <c r="G11" t="str">
        <f>IF(D11&gt;63.91,"Alto","Basso")</f>
        <v>Alto</v>
      </c>
      <c r="H11" s="3">
        <v>10</v>
      </c>
      <c r="I11" s="3" t="s">
        <v>28</v>
      </c>
      <c r="J11" s="7">
        <f>COUNTIF(B2:B26,"Latina")</f>
        <v>2</v>
      </c>
    </row>
    <row r="12" spans="1:30" ht="15.75" customHeight="1" x14ac:dyDescent="0.25">
      <c r="A12" s="3">
        <v>11</v>
      </c>
      <c r="B12" s="3" t="s">
        <v>8</v>
      </c>
      <c r="C12" s="6" t="s">
        <v>25</v>
      </c>
      <c r="D12" s="4">
        <v>53.1</v>
      </c>
      <c r="E12" s="3" t="s">
        <v>22</v>
      </c>
      <c r="F12" t="str">
        <f>VLOOKUP(B12,Città!$A$1:$B$6,2,FALSE)</f>
        <v>Roma</v>
      </c>
      <c r="G12" t="str">
        <f>IF(D12&gt;63.91,"Alto","Basso")</f>
        <v>Basso</v>
      </c>
      <c r="H12" s="3">
        <v>11</v>
      </c>
      <c r="I12" s="3" t="s">
        <v>29</v>
      </c>
      <c r="J12" s="7">
        <f>COUNTIFS(B2:B26,"Roma",C2:C26,"aprile")</f>
        <v>6</v>
      </c>
    </row>
    <row r="13" spans="1:30" ht="15.75" customHeight="1" x14ac:dyDescent="0.25">
      <c r="A13" s="3">
        <v>12</v>
      </c>
      <c r="B13" s="3" t="s">
        <v>8</v>
      </c>
      <c r="C13" s="6" t="s">
        <v>25</v>
      </c>
      <c r="D13" s="4">
        <v>92.42</v>
      </c>
      <c r="E13" s="3" t="s">
        <v>12</v>
      </c>
      <c r="F13" t="str">
        <f>VLOOKUP(B13,Città!$A$1:$B$6,2,FALSE)</f>
        <v>Roma</v>
      </c>
      <c r="G13" t="str">
        <f>IF(D13&gt;63.91,"Alto","Basso")</f>
        <v>Alto</v>
      </c>
      <c r="H13" s="3">
        <v>12</v>
      </c>
      <c r="I13" s="3" t="s">
        <v>30</v>
      </c>
      <c r="J13" s="7">
        <f>SUMIFS(D2:D26,E2:E26,"Pasta",C2:C26,"gennaio")</f>
        <v>250.85</v>
      </c>
    </row>
    <row r="14" spans="1:30" ht="15.75" customHeight="1" x14ac:dyDescent="0.25">
      <c r="A14" s="3">
        <v>13</v>
      </c>
      <c r="B14" s="3" t="s">
        <v>8</v>
      </c>
      <c r="C14" s="6" t="s">
        <v>25</v>
      </c>
      <c r="D14" s="4">
        <v>12</v>
      </c>
      <c r="E14" s="3" t="s">
        <v>19</v>
      </c>
      <c r="F14" t="str">
        <f>VLOOKUP(B14,Città!$A$1:$B$6,2,FALSE)</f>
        <v>Roma</v>
      </c>
      <c r="G14" t="str">
        <f>IF(D14&gt;63.91,"Alto","Basso")</f>
        <v>Basso</v>
      </c>
      <c r="H14" s="3">
        <v>13</v>
      </c>
      <c r="I14" s="3" t="s">
        <v>31</v>
      </c>
      <c r="J14" s="10">
        <f>AVERAGE(D2:D26)</f>
        <v>63.906000000000006</v>
      </c>
    </row>
    <row r="15" spans="1:30" ht="15.75" customHeight="1" x14ac:dyDescent="0.25">
      <c r="A15" s="3">
        <v>14</v>
      </c>
      <c r="B15" s="3" t="s">
        <v>8</v>
      </c>
      <c r="C15" s="6" t="s">
        <v>32</v>
      </c>
      <c r="D15" s="4">
        <v>140.12</v>
      </c>
      <c r="E15" s="3" t="s">
        <v>10</v>
      </c>
      <c r="F15" t="str">
        <f>VLOOKUP(B15,Città!$A$1:$B$6,2,FALSE)</f>
        <v>Roma</v>
      </c>
      <c r="G15" t="str">
        <f>IF(D15&gt;63.91,"Alto","Basso")</f>
        <v>Alto</v>
      </c>
      <c r="H15" s="3">
        <v>14</v>
      </c>
      <c r="I15" s="3" t="s">
        <v>33</v>
      </c>
      <c r="J15" s="8">
        <f>AVERAGEIF(D1:D25,"&lt;106")</f>
        <v>44.551052631578955</v>
      </c>
    </row>
    <row r="16" spans="1:30" ht="15.75" customHeight="1" x14ac:dyDescent="0.25">
      <c r="A16" s="3">
        <v>15</v>
      </c>
      <c r="B16" s="3" t="s">
        <v>8</v>
      </c>
      <c r="C16" s="6" t="s">
        <v>32</v>
      </c>
      <c r="D16" s="4">
        <v>23.31</v>
      </c>
      <c r="E16" s="3" t="s">
        <v>12</v>
      </c>
      <c r="F16" t="str">
        <f>VLOOKUP(B16,Città!$A$1:$B$6,2,FALSE)</f>
        <v>Roma</v>
      </c>
      <c r="G16" t="str">
        <f>IF(D16&gt;63.91,"Alto","Basso")</f>
        <v>Basso</v>
      </c>
      <c r="H16" s="3">
        <v>15</v>
      </c>
      <c r="I16" s="3" t="s">
        <v>34</v>
      </c>
      <c r="J16" s="8">
        <f>AVERAGEIF(D2:D26,"&gt;20")</f>
        <v>74.222857142857137</v>
      </c>
    </row>
    <row r="17" spans="1:10" ht="15.75" customHeight="1" x14ac:dyDescent="0.25">
      <c r="A17" s="3">
        <v>16</v>
      </c>
      <c r="B17" s="3" t="s">
        <v>8</v>
      </c>
      <c r="C17" s="6" t="s">
        <v>35</v>
      </c>
      <c r="D17" s="4">
        <v>92.48</v>
      </c>
      <c r="E17" s="3" t="s">
        <v>36</v>
      </c>
      <c r="F17" t="str">
        <f>VLOOKUP(B17,Città!$A$1:$B$6,2,FALSE)</f>
        <v>Roma</v>
      </c>
      <c r="G17" t="str">
        <f>IF(D17&gt;63.91,"Alto","Basso")</f>
        <v>Alto</v>
      </c>
      <c r="H17" s="3">
        <v>16</v>
      </c>
      <c r="I17" s="3" t="s">
        <v>37</v>
      </c>
      <c r="J17" s="8"/>
    </row>
    <row r="18" spans="1:10" ht="15.75" customHeight="1" x14ac:dyDescent="0.25">
      <c r="A18" s="3">
        <v>17</v>
      </c>
      <c r="B18" s="3" t="s">
        <v>38</v>
      </c>
      <c r="C18" s="6" t="s">
        <v>35</v>
      </c>
      <c r="D18" s="4">
        <v>35.130000000000003</v>
      </c>
      <c r="E18" s="3" t="s">
        <v>12</v>
      </c>
      <c r="F18" t="str">
        <f>VLOOKUP(B18,Città!$A$1:$B$6,2,FALSE)</f>
        <v>Gaeta</v>
      </c>
      <c r="G18" t="str">
        <f>IF(D18&gt;63.91,"Alto","Basso")</f>
        <v>Basso</v>
      </c>
      <c r="H18" s="3">
        <v>17</v>
      </c>
      <c r="I18" s="3" t="s">
        <v>39</v>
      </c>
      <c r="J18" s="9"/>
    </row>
    <row r="19" spans="1:10" ht="15.75" customHeight="1" x14ac:dyDescent="0.25">
      <c r="A19" s="3">
        <v>18</v>
      </c>
      <c r="B19" s="3" t="s">
        <v>38</v>
      </c>
      <c r="C19" s="6" t="s">
        <v>35</v>
      </c>
      <c r="D19" s="4">
        <v>52.16</v>
      </c>
      <c r="E19" s="3" t="s">
        <v>10</v>
      </c>
      <c r="F19" t="str">
        <f>VLOOKUP(B19,Città!$A$1:$B$6,2,FALSE)</f>
        <v>Gaeta</v>
      </c>
      <c r="G19" t="str">
        <f>IF(D19&gt;63.91,"Alto","Basso")</f>
        <v>Basso</v>
      </c>
      <c r="H19" s="3">
        <v>18</v>
      </c>
      <c r="I19" s="3" t="s">
        <v>40</v>
      </c>
      <c r="J19" s="9" t="s">
        <v>10</v>
      </c>
    </row>
    <row r="20" spans="1:10" ht="15.75" customHeight="1" x14ac:dyDescent="0.25">
      <c r="A20" s="3">
        <v>19</v>
      </c>
      <c r="B20" s="3" t="s">
        <v>8</v>
      </c>
      <c r="C20" s="6" t="s">
        <v>41</v>
      </c>
      <c r="D20" s="4">
        <v>35.71</v>
      </c>
      <c r="E20" s="3" t="s">
        <v>22</v>
      </c>
      <c r="F20" t="str">
        <f>VLOOKUP(B20,Città!$A$1:$B$6,2,FALSE)</f>
        <v>Roma</v>
      </c>
      <c r="G20" t="str">
        <f>IF(D20&gt;63.91,"Alto","Basso")</f>
        <v>Basso</v>
      </c>
      <c r="H20" s="3">
        <v>19</v>
      </c>
      <c r="I20" s="3" t="s">
        <v>42</v>
      </c>
      <c r="J20" s="7"/>
    </row>
    <row r="21" spans="1:10" ht="15.75" customHeight="1" x14ac:dyDescent="0.25">
      <c r="A21" s="3">
        <v>20</v>
      </c>
      <c r="B21" s="3" t="s">
        <v>43</v>
      </c>
      <c r="C21" s="6" t="s">
        <v>44</v>
      </c>
      <c r="D21" s="4">
        <v>113.1</v>
      </c>
      <c r="E21" s="3" t="s">
        <v>45</v>
      </c>
      <c r="F21" t="str">
        <f>VLOOKUP(B21,Città!$A$1:$B$6,2,FALSE)</f>
        <v>Tarquinia</v>
      </c>
      <c r="G21" t="str">
        <f>IF(D21&gt;63.91,"Alto","Basso")</f>
        <v>Alto</v>
      </c>
      <c r="H21" s="3">
        <v>20</v>
      </c>
      <c r="I21" s="3" t="s">
        <v>46</v>
      </c>
      <c r="J21" s="7" t="s">
        <v>61</v>
      </c>
    </row>
    <row r="22" spans="1:10" ht="15.75" customHeight="1" x14ac:dyDescent="0.25">
      <c r="A22" s="3">
        <v>21</v>
      </c>
      <c r="B22" s="3" t="s">
        <v>8</v>
      </c>
      <c r="C22" s="6" t="s">
        <v>44</v>
      </c>
      <c r="D22" s="4">
        <v>55.1</v>
      </c>
      <c r="E22" s="3" t="s">
        <v>19</v>
      </c>
      <c r="F22" t="str">
        <f>VLOOKUP(B22,Città!$A$1:$B$6,2,FALSE)</f>
        <v>Roma</v>
      </c>
      <c r="G22" t="str">
        <f>IF(D22&gt;63.91,"Alto","Basso")</f>
        <v>Basso</v>
      </c>
      <c r="J22" s="7"/>
    </row>
    <row r="23" spans="1:10" ht="15.75" customHeight="1" x14ac:dyDescent="0.25">
      <c r="A23" s="3">
        <v>22</v>
      </c>
      <c r="B23" s="3" t="s">
        <v>8</v>
      </c>
      <c r="C23" s="6" t="s">
        <v>47</v>
      </c>
      <c r="D23" s="4">
        <v>2.64</v>
      </c>
      <c r="E23" s="3" t="s">
        <v>22</v>
      </c>
      <c r="F23" t="str">
        <f>VLOOKUP(B23,Città!$A$1:$B$6,2,FALSE)</f>
        <v>Roma</v>
      </c>
      <c r="G23" t="str">
        <f>IF(D23&gt;63.91,"Alto","Basso")</f>
        <v>Basso</v>
      </c>
      <c r="I23" s="3"/>
      <c r="J23" s="7"/>
    </row>
    <row r="24" spans="1:10" ht="15.75" customHeight="1" x14ac:dyDescent="0.25">
      <c r="A24" s="3">
        <v>23</v>
      </c>
      <c r="B24" s="3" t="s">
        <v>48</v>
      </c>
      <c r="C24" s="6" t="s">
        <v>47</v>
      </c>
      <c r="D24" s="4">
        <v>99.64</v>
      </c>
      <c r="E24" s="3" t="s">
        <v>45</v>
      </c>
      <c r="F24" t="str">
        <f>VLOOKUP(B24,Città!$A$1:$B$6,2,FALSE)</f>
        <v>Frosinone</v>
      </c>
      <c r="G24" t="str">
        <f>IF(D24&gt;63.91,"Alto","Basso")</f>
        <v>Alto</v>
      </c>
      <c r="I24" s="3"/>
      <c r="J24" s="7"/>
    </row>
    <row r="25" spans="1:10" ht="15.75" customHeight="1" x14ac:dyDescent="0.25">
      <c r="A25" s="3">
        <v>24</v>
      </c>
      <c r="B25" s="3" t="s">
        <v>8</v>
      </c>
      <c r="C25" s="6" t="s">
        <v>49</v>
      </c>
      <c r="D25" s="4">
        <v>66.98</v>
      </c>
      <c r="E25" s="3" t="s">
        <v>16</v>
      </c>
      <c r="F25" t="str">
        <f>VLOOKUP(B25,Città!$A$1:$B$6,2,FALSE)</f>
        <v>Roma</v>
      </c>
      <c r="G25" t="str">
        <f>IF(D25&gt;63.91,"Alto","Basso")</f>
        <v>Alto</v>
      </c>
      <c r="I25" s="3"/>
      <c r="J25" s="7"/>
    </row>
    <row r="26" spans="1:10" ht="15.75" customHeight="1" x14ac:dyDescent="0.25">
      <c r="A26" s="3">
        <v>25</v>
      </c>
      <c r="B26" s="3" t="s">
        <v>48</v>
      </c>
      <c r="C26" s="6" t="s">
        <v>50</v>
      </c>
      <c r="D26" s="4">
        <v>139.11000000000001</v>
      </c>
      <c r="E26" s="3" t="s">
        <v>45</v>
      </c>
      <c r="F26" t="str">
        <f>VLOOKUP(B26,Città!$A$1:$B$6,2,FALSE)</f>
        <v>Frosinone</v>
      </c>
      <c r="G26" t="str">
        <f>IF(D26&gt;63.91,"Alto","Basso")</f>
        <v>Alto</v>
      </c>
      <c r="H26" s="3"/>
    </row>
    <row r="28" spans="1:10" ht="15.75" customHeight="1" x14ac:dyDescent="0.25">
      <c r="I28" s="14" t="s">
        <v>62</v>
      </c>
      <c r="J28" s="14"/>
    </row>
    <row r="29" spans="1:10" ht="15.75" customHeight="1" x14ac:dyDescent="0.25">
      <c r="I29" s="14"/>
      <c r="J29" s="14"/>
    </row>
    <row r="30" spans="1:10" ht="15.75" customHeight="1" x14ac:dyDescent="0.25">
      <c r="I30" s="14"/>
      <c r="J30" s="14"/>
    </row>
    <row r="31" spans="1:10" ht="15.75" customHeight="1" x14ac:dyDescent="0.25">
      <c r="I31" s="14"/>
      <c r="J31" s="14"/>
    </row>
    <row r="32" spans="1:10" ht="15.75" customHeight="1" x14ac:dyDescent="0.25">
      <c r="I32" s="14"/>
      <c r="J32" s="14"/>
    </row>
    <row r="33" spans="9:10" ht="15.75" customHeight="1" x14ac:dyDescent="0.25">
      <c r="I33" s="14"/>
      <c r="J33" s="14"/>
    </row>
    <row r="34" spans="9:10" ht="15.75" customHeight="1" x14ac:dyDescent="0.25">
      <c r="I34" s="14"/>
      <c r="J34" s="14"/>
    </row>
    <row r="35" spans="9:10" ht="15.75" customHeight="1" x14ac:dyDescent="0.25">
      <c r="I35" s="14"/>
      <c r="J35" s="14"/>
    </row>
  </sheetData>
  <sortState xmlns:xlrd2="http://schemas.microsoft.com/office/spreadsheetml/2017/richdata2" ref="A2:E26">
    <sortCondition ref="A2:A26"/>
  </sortState>
  <customSheetViews>
    <customSheetView guid="{56E3C601-F546-4117-B56C-7023A00BE1C9}" filter="1" showAutoFilter="1">
      <pageMargins left="0.7" right="0.7" top="0.75" bottom="0.75" header="0.3" footer="0.3"/>
      <autoFilter ref="C1:C1000" xr:uid="{00000000-0000-0000-0000-000000000000}">
        <filterColumn colId="0">
          <filters>
            <filter val="gennaio"/>
          </filters>
        </filterColumn>
      </autoFilter>
    </customSheetView>
    <customSheetView guid="{56F92E00-A085-4F8F-99C2-5D6C0DDB16B4}" filter="1" showAutoFilter="1">
      <pageMargins left="0.7" right="0.7" top="0.75" bottom="0.75" header="0.3" footer="0.3"/>
      <autoFilter ref="A1:E28" xr:uid="{00000000-0000-0000-0000-000000000000}">
        <filterColumn colId="1">
          <filters blank="1">
            <filter val="Roma"/>
          </filters>
        </filterColumn>
      </autoFilter>
    </customSheetView>
  </customSheetViews>
  <mergeCells count="1">
    <mergeCell ref="I28:J35"/>
  </mergeCells>
  <conditionalFormatting sqref="J9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{3B28A6AD-4435-48CE-B22A-14A52FD22D8D}</x14:id>
        </ext>
      </extLst>
    </cfRule>
  </conditionalFormatting>
  <conditionalFormatting sqref="D2:D26">
    <cfRule type="cellIs" dxfId="0" priority="1" operator="greaterThan">
      <formula>100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B28A6AD-4435-48CE-B22A-14A52FD22D8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26"/>
  <sheetViews>
    <sheetView workbookViewId="0"/>
  </sheetViews>
  <sheetFormatPr defaultColWidth="14.44140625" defaultRowHeight="15.75" customHeight="1" x14ac:dyDescent="0.25"/>
  <cols>
    <col min="1" max="1" width="9.5546875" customWidth="1"/>
    <col min="2" max="2" width="12.109375" customWidth="1"/>
  </cols>
  <sheetData>
    <row r="1" spans="1:3" ht="15.75" customHeight="1" x14ac:dyDescent="0.25">
      <c r="A1" s="1" t="s">
        <v>1</v>
      </c>
      <c r="B1" s="1" t="s">
        <v>5</v>
      </c>
    </row>
    <row r="2" spans="1:3" ht="15.75" customHeight="1" x14ac:dyDescent="0.25">
      <c r="A2" s="3" t="s">
        <v>8</v>
      </c>
      <c r="B2" s="3" t="s">
        <v>8</v>
      </c>
      <c r="C2" s="5"/>
    </row>
    <row r="3" spans="1:3" ht="15.75" customHeight="1" x14ac:dyDescent="0.25">
      <c r="A3" s="3" t="s">
        <v>38</v>
      </c>
      <c r="B3" s="3" t="s">
        <v>51</v>
      </c>
      <c r="C3" s="5"/>
    </row>
    <row r="4" spans="1:3" ht="15.75" customHeight="1" x14ac:dyDescent="0.25">
      <c r="A4" s="3" t="s">
        <v>48</v>
      </c>
      <c r="B4" s="3" t="s">
        <v>48</v>
      </c>
      <c r="C4" s="5"/>
    </row>
    <row r="5" spans="1:3" ht="15.75" customHeight="1" x14ac:dyDescent="0.25">
      <c r="A5" s="3" t="s">
        <v>43</v>
      </c>
      <c r="B5" s="3" t="s">
        <v>52</v>
      </c>
      <c r="C5" s="5"/>
    </row>
    <row r="6" spans="1:3" ht="15.75" customHeight="1" x14ac:dyDescent="0.25">
      <c r="A6" s="3" t="s">
        <v>18</v>
      </c>
      <c r="B6" s="3" t="s">
        <v>18</v>
      </c>
      <c r="C6" s="5"/>
    </row>
    <row r="26" spans="2:2" ht="15.75" customHeight="1" x14ac:dyDescent="0.25">
      <c r="B26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E4AAD-E515-4617-902E-5711FE628AC3}">
  <dimension ref="A3:I16"/>
  <sheetViews>
    <sheetView topLeftCell="A16" workbookViewId="0">
      <selection activeCell="B8" sqref="B8"/>
    </sheetView>
  </sheetViews>
  <sheetFormatPr defaultRowHeight="13.2" x14ac:dyDescent="0.25"/>
  <cols>
    <col min="1" max="1" width="26.44140625" bestFit="1" customWidth="1"/>
    <col min="2" max="2" width="20.77734375" bestFit="1" customWidth="1"/>
    <col min="3" max="4" width="7" bestFit="1" customWidth="1"/>
    <col min="5" max="5" width="6" bestFit="1" customWidth="1"/>
    <col min="6" max="6" width="9.5546875" bestFit="1" customWidth="1"/>
    <col min="7" max="7" width="12.88671875" bestFit="1" customWidth="1"/>
    <col min="8" max="8" width="7" bestFit="1" customWidth="1"/>
    <col min="9" max="9" width="17.88671875" bestFit="1" customWidth="1"/>
  </cols>
  <sheetData>
    <row r="3" spans="1:9" x14ac:dyDescent="0.25">
      <c r="A3" s="11" t="s">
        <v>60</v>
      </c>
      <c r="B3" s="11" t="s">
        <v>59</v>
      </c>
    </row>
    <row r="4" spans="1:9" x14ac:dyDescent="0.25">
      <c r="A4" s="11" t="s">
        <v>57</v>
      </c>
      <c r="B4" t="s">
        <v>12</v>
      </c>
      <c r="C4" t="s">
        <v>45</v>
      </c>
      <c r="D4" t="s">
        <v>22</v>
      </c>
      <c r="E4" t="s">
        <v>36</v>
      </c>
      <c r="F4" t="s">
        <v>19</v>
      </c>
      <c r="G4" t="s">
        <v>16</v>
      </c>
      <c r="H4" t="s">
        <v>10</v>
      </c>
      <c r="I4" t="s">
        <v>58</v>
      </c>
    </row>
    <row r="5" spans="1:9" x14ac:dyDescent="0.25">
      <c r="A5" s="12" t="s">
        <v>9</v>
      </c>
      <c r="B5" s="13">
        <v>38.04</v>
      </c>
      <c r="C5" s="13"/>
      <c r="D5" s="13"/>
      <c r="E5" s="13"/>
      <c r="F5" s="13"/>
      <c r="G5" s="13"/>
      <c r="H5" s="13">
        <v>250.85</v>
      </c>
      <c r="I5" s="13">
        <v>288.89</v>
      </c>
    </row>
    <row r="6" spans="1:9" x14ac:dyDescent="0.25">
      <c r="A6" s="12" t="s">
        <v>15</v>
      </c>
      <c r="B6" s="13"/>
      <c r="C6" s="13"/>
      <c r="D6" s="13"/>
      <c r="E6" s="13"/>
      <c r="F6" s="13">
        <v>52.47</v>
      </c>
      <c r="G6" s="13">
        <v>32.15</v>
      </c>
      <c r="H6" s="13"/>
      <c r="I6" s="13">
        <v>84.62</v>
      </c>
    </row>
    <row r="7" spans="1:9" x14ac:dyDescent="0.25">
      <c r="A7" s="12" t="s">
        <v>21</v>
      </c>
      <c r="B7" s="13"/>
      <c r="C7" s="13"/>
      <c r="D7" s="13">
        <v>31.11</v>
      </c>
      <c r="E7" s="13"/>
      <c r="F7" s="13">
        <v>10.3</v>
      </c>
      <c r="G7" s="13"/>
      <c r="H7" s="13"/>
      <c r="I7" s="13">
        <v>41.41</v>
      </c>
    </row>
    <row r="8" spans="1:9" x14ac:dyDescent="0.25">
      <c r="A8" s="12" t="s">
        <v>25</v>
      </c>
      <c r="B8" s="13">
        <v>92.42</v>
      </c>
      <c r="C8" s="13"/>
      <c r="D8" s="13">
        <v>53.1</v>
      </c>
      <c r="E8" s="13"/>
      <c r="F8" s="13">
        <v>26.03</v>
      </c>
      <c r="G8" s="13">
        <v>47.7</v>
      </c>
      <c r="H8" s="13">
        <v>108</v>
      </c>
      <c r="I8" s="13">
        <v>327.25</v>
      </c>
    </row>
    <row r="9" spans="1:9" x14ac:dyDescent="0.25">
      <c r="A9" s="12" t="s">
        <v>32</v>
      </c>
      <c r="B9" s="13">
        <v>23.31</v>
      </c>
      <c r="C9" s="13"/>
      <c r="D9" s="13"/>
      <c r="E9" s="13"/>
      <c r="F9" s="13"/>
      <c r="G9" s="13"/>
      <c r="H9" s="13">
        <v>140.12</v>
      </c>
      <c r="I9" s="13">
        <v>163.43</v>
      </c>
    </row>
    <row r="10" spans="1:9" x14ac:dyDescent="0.25">
      <c r="A10" s="12" t="s">
        <v>35</v>
      </c>
      <c r="B10" s="13">
        <v>35.130000000000003</v>
      </c>
      <c r="C10" s="13"/>
      <c r="D10" s="13"/>
      <c r="E10" s="13">
        <v>92.48</v>
      </c>
      <c r="F10" s="13"/>
      <c r="G10" s="13"/>
      <c r="H10" s="13">
        <v>52.16</v>
      </c>
      <c r="I10" s="13">
        <v>179.77</v>
      </c>
    </row>
    <row r="11" spans="1:9" x14ac:dyDescent="0.25">
      <c r="A11" s="12" t="s">
        <v>41</v>
      </c>
      <c r="B11" s="13"/>
      <c r="C11" s="13"/>
      <c r="D11" s="13">
        <v>35.71</v>
      </c>
      <c r="E11" s="13"/>
      <c r="F11" s="13"/>
      <c r="G11" s="13"/>
      <c r="H11" s="13"/>
      <c r="I11" s="13">
        <v>35.71</v>
      </c>
    </row>
    <row r="12" spans="1:9" x14ac:dyDescent="0.25">
      <c r="A12" s="12" t="s">
        <v>44</v>
      </c>
      <c r="B12" s="13"/>
      <c r="C12" s="13">
        <v>113.1</v>
      </c>
      <c r="D12" s="13"/>
      <c r="E12" s="13"/>
      <c r="F12" s="13">
        <v>55.1</v>
      </c>
      <c r="G12" s="13"/>
      <c r="H12" s="13"/>
      <c r="I12" s="13">
        <v>168.2</v>
      </c>
    </row>
    <row r="13" spans="1:9" x14ac:dyDescent="0.25">
      <c r="A13" s="12" t="s">
        <v>47</v>
      </c>
      <c r="B13" s="13"/>
      <c r="C13" s="13">
        <v>99.64</v>
      </c>
      <c r="D13" s="13">
        <v>2.64</v>
      </c>
      <c r="E13" s="13"/>
      <c r="F13" s="13"/>
      <c r="G13" s="13"/>
      <c r="H13" s="13"/>
      <c r="I13" s="13">
        <v>102.28</v>
      </c>
    </row>
    <row r="14" spans="1:9" x14ac:dyDescent="0.25">
      <c r="A14" s="12" t="s">
        <v>49</v>
      </c>
      <c r="B14" s="13"/>
      <c r="C14" s="13"/>
      <c r="D14" s="13"/>
      <c r="E14" s="13"/>
      <c r="F14" s="13"/>
      <c r="G14" s="13">
        <v>66.98</v>
      </c>
      <c r="H14" s="13"/>
      <c r="I14" s="13">
        <v>66.98</v>
      </c>
    </row>
    <row r="15" spans="1:9" x14ac:dyDescent="0.25">
      <c r="A15" s="12" t="s">
        <v>50</v>
      </c>
      <c r="B15" s="13"/>
      <c r="C15" s="13">
        <v>139.11000000000001</v>
      </c>
      <c r="D15" s="13"/>
      <c r="E15" s="13"/>
      <c r="F15" s="13"/>
      <c r="G15" s="13"/>
      <c r="H15" s="13"/>
      <c r="I15" s="13">
        <v>139.11000000000001</v>
      </c>
    </row>
    <row r="16" spans="1:9" x14ac:dyDescent="0.25">
      <c r="A16" s="12" t="s">
        <v>58</v>
      </c>
      <c r="B16" s="13">
        <v>188.9</v>
      </c>
      <c r="C16" s="13">
        <v>351.85</v>
      </c>
      <c r="D16" s="13">
        <v>122.56000000000002</v>
      </c>
      <c r="E16" s="13">
        <v>92.48</v>
      </c>
      <c r="F16" s="13">
        <v>143.9</v>
      </c>
      <c r="G16" s="13">
        <v>146.82999999999998</v>
      </c>
      <c r="H16" s="13">
        <v>551.13</v>
      </c>
      <c r="I16" s="13">
        <v>1597.65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Vendite Supermercati Acme 2017 </vt:lpstr>
      <vt:lpstr>Città</vt:lpstr>
      <vt:lpstr>Pivot+Grafico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marcobulzoni95@gmail.com</cp:lastModifiedBy>
  <dcterms:modified xsi:type="dcterms:W3CDTF">2021-04-09T15:38:53Z</dcterms:modified>
</cp:coreProperties>
</file>